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8475" windowHeight="5910" tabRatio="822" firstSheet="1" activeTab="1"/>
  </bookViews>
  <sheets>
    <sheet name="4.1_план 2014" sheetId="1" state="hidden" r:id="rId1"/>
    <sheet name="4.1_план 2016" sheetId="2" r:id="rId2"/>
    <sheet name="4.2_план 2016" sheetId="3" r:id="rId3"/>
    <sheet name="Форма 3.1(свод)" sheetId="4" r:id="rId4"/>
  </sheets>
  <externalReferences>
    <externalReference r:id="rId7"/>
    <externalReference r:id="rId8"/>
    <externalReference r:id="rId9"/>
  </externalReferences>
  <definedNames>
    <definedName name="_xlfn.FLOOR.PRECISE" hidden="1">#NAME?</definedName>
    <definedName name="anscount" hidden="1">1</definedName>
    <definedName name="ChangeValues_1">'Форма 3.1(свод)'!$H$11:$W$11</definedName>
    <definedName name="CheckValue_List02">'Форма 3.1(свод)'!$H$10:$W$10</definedName>
    <definedName name="deleteRow_1">'Форма 3.1(свод)'!$F$11</definedName>
    <definedName name="god" localSheetId="3">'[3]Титульный'!$F$9</definedName>
    <definedName name="god">'[1]Титульный'!$F$9</definedName>
    <definedName name="List02_20">'Форма 3.1(свод)'!$14:$20</definedName>
    <definedName name="List02_90">#REF!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Ins_List02" localSheetId="3">'Форма 3.1(свод)'!$E$21</definedName>
    <definedName name="pIns_List02">#REF!</definedName>
    <definedName name="PROT_22" localSheetId="3">P3_PROT_22,P4_PROT_22,P5_PROT_22</definedName>
    <definedName name="PROT_22">P3_PROT_22,P4_PROT_22,P5_PROT_22</definedName>
    <definedName name="region_name" localSheetId="3">'[3]Титульный'!$F$7</definedName>
    <definedName name="region_name">'[2]Титульный'!$F$7</definedName>
    <definedName name="regionException_flag">'[3]TEHSHEET'!$K$2</definedName>
    <definedName name="SAPBEXrevision" hidden="1">1</definedName>
    <definedName name="SAPBEXsysID" hidden="1">"BW2"</definedName>
    <definedName name="SAPBEXwbID" hidden="1">"479GSPMTNK9HM4ZSIVE5K2SH6"</definedName>
    <definedName name="SV" localSheetId="3">'Форма 3.1(свод)'!$A$13:$W$21</definedName>
    <definedName name="SV">#REF!</definedName>
    <definedName name="version" localSheetId="3">'[3]Инструкция'!$B$3</definedName>
    <definedName name="version">'[2]Инструкция'!$B$3</definedName>
    <definedName name="year_list" localSheetId="3">'[3]TEHSHEET'!$C$2:$C$7</definedName>
    <definedName name="year_list">'[2]TEHSHEET'!$C$2:$C$6</definedName>
    <definedName name="year_list_2015">'[3]TEHSHEET'!$F$6:$H$6</definedName>
    <definedName name="_xlnm.Print_Area" localSheetId="0">'4.1_план 2014'!$A$1:$S$59</definedName>
    <definedName name="_xlnm.Print_Area" localSheetId="1">'4.1_план 2016'!$A$1:$S$47</definedName>
    <definedName name="_xlnm.Print_Area" localSheetId="2">'4.2_план 2016'!$A$1:$S$46</definedName>
  </definedNames>
  <calcPr fullCalcOnLoad="1"/>
</workbook>
</file>

<file path=xl/sharedStrings.xml><?xml version="1.0" encoding="utf-8"?>
<sst xmlns="http://schemas.openxmlformats.org/spreadsheetml/2006/main" count="382" uniqueCount="75">
  <si>
    <t>ОАО "Мосэнергосбыт"</t>
  </si>
  <si>
    <t>Исполнитель-1:</t>
  </si>
  <si>
    <t>Исполнитель-2:</t>
  </si>
  <si>
    <t>Приложение № 4.1</t>
  </si>
  <si>
    <t>№ п.п.</t>
  </si>
  <si>
    <t>Наименование показателей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</si>
  <si>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</si>
  <si>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</si>
  <si>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</si>
  <si>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</si>
  <si>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</si>
  <si>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</si>
  <si>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</si>
  <si>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</si>
  <si>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</si>
  <si>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</si>
  <si>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</si>
  <si>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</si>
  <si>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</si>
  <si>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</si>
  <si>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Всего в т.ч.</t>
  </si>
  <si>
    <t>МВт</t>
  </si>
  <si>
    <t>ВН</t>
  </si>
  <si>
    <t>СН I</t>
  </si>
  <si>
    <t>CH II</t>
  </si>
  <si>
    <t>HH</t>
  </si>
  <si>
    <t xml:space="preserve">Отпуск в сеть  </t>
  </si>
  <si>
    <t xml:space="preserve">Всего </t>
  </si>
  <si>
    <t>кВт.ч</t>
  </si>
  <si>
    <t>2.1.</t>
  </si>
  <si>
    <t>Потери</t>
  </si>
  <si>
    <t>%</t>
  </si>
  <si>
    <t>Заказчик:</t>
  </si>
  <si>
    <t xml:space="preserve">к Договору оказания услуг </t>
  </si>
  <si>
    <t>по передаче электрической энергии</t>
  </si>
  <si>
    <t>в т.ч.                       собственное производство</t>
  </si>
  <si>
    <t>2.2.</t>
  </si>
  <si>
    <t>в т.ч.                       полезный отпуск потребителям         ОАО "Мосэнергосбыт"</t>
  </si>
  <si>
    <t>2.3.</t>
  </si>
  <si>
    <t>Расход  электроэнергии на                        производственные и хозяйственные нужды</t>
  </si>
  <si>
    <t>Плановый баланс мощности в сети Исполнителя-2</t>
  </si>
  <si>
    <t>Плановый баланс электрической энергии в сети Исполнителя-2</t>
  </si>
  <si>
    <t>2.3.1.</t>
  </si>
  <si>
    <t>м.п.</t>
  </si>
  <si>
    <t xml:space="preserve">в т.ч. Транзит               (или/и передача потребителям других сбытовых организаций) </t>
  </si>
  <si>
    <t>1.1.</t>
  </si>
  <si>
    <t>в т.ч.                            потребителям              ОАО "Мосэнергосбыт"</t>
  </si>
  <si>
    <t>Мощность на                        производственные и хозяйственные нужды</t>
  </si>
  <si>
    <t>Полезный отпуск             из сети,                       Всего</t>
  </si>
  <si>
    <r>
      <t xml:space="preserve">в т.ч.                              от сетей                     </t>
    </r>
    <r>
      <rPr>
        <sz val="9"/>
        <rFont val="Times New Roman"/>
        <family val="1"/>
      </rPr>
      <t>ОАО "Московская объединенная электросетевая компания"</t>
    </r>
  </si>
  <si>
    <t xml:space="preserve">в т.ч. Транзит в сети ОАО "Московская объединеная электросетевая компания" </t>
  </si>
  <si>
    <t>ОАО "ОЭК"</t>
  </si>
  <si>
    <t>ООО "ВПК-Сооружение"</t>
  </si>
  <si>
    <t>от 08.06.2012 г. № 66-341</t>
  </si>
  <si>
    <t>Директор по транспорту электрической энергии</t>
  </si>
  <si>
    <t>____________________/ Мальцев В.Ю.</t>
  </si>
  <si>
    <t>_____________________/______________</t>
  </si>
  <si>
    <t>на 2014 г.</t>
  </si>
  <si>
    <t>Генеральный директор</t>
  </si>
  <si>
    <t>____________________/ Ашурбейли Р.И.</t>
  </si>
  <si>
    <t>по дов. № 69/02 от 08.02.2013 г.</t>
  </si>
  <si>
    <t>1 полугодие</t>
  </si>
  <si>
    <t>2 полугодие</t>
  </si>
  <si>
    <t>на 2016 г.</t>
  </si>
  <si>
    <t>Форма 3.1 (Свод)</t>
  </si>
  <si>
    <t>№ п/п</t>
  </si>
  <si>
    <t>Название организации</t>
  </si>
  <si>
    <t>Наименование</t>
  </si>
  <si>
    <t>Единицы измерения</t>
  </si>
  <si>
    <t>Потери в электрической сети</t>
  </si>
  <si>
    <t>млн.кВтч</t>
  </si>
  <si>
    <t>Относительные потери</t>
  </si>
  <si>
    <t>Потери мощности в сети</t>
  </si>
  <si>
    <t>Поступление э/э в сеть</t>
  </si>
  <si>
    <t>Поступление мощности в сеть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</si>
</sst>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_ ;\-#,##0\ "/>
    <numFmt numFmtId="169" formatCode="0.000"/>
    <numFmt numFmtId="170" formatCode="0.0"/>
    <numFmt numFmtId="171" formatCode="0.0000000"/>
    <numFmt numFmtId="172" formatCode="0.0000"/>
    <numFmt numFmtId="173" formatCode="#,##0_ ;[Red]\-#,##0\ "/>
    <numFmt numFmtId="174" formatCode="_-* #,##0.00[$€-1]_-;\-* #,##0.00[$€-1]_-;_-* &quot;-&quot;??[$€-1]_-"/>
    <numFmt numFmtId="175" formatCode="&quot;$&quot;#,##0_);[Red]\(&quot;$&quot;#,##0\)"/>
    <numFmt numFmtId="176" formatCode="#,##0.0000"/>
    <numFmt numFmtId="177" formatCode="0.0%"/>
    <numFmt numFmtId="178" formatCode="0.0%_);\(0.0%\)"/>
    <numFmt numFmtId="179" formatCode="#,##0_);[Red]\(#,##0\)"/>
    <numFmt numFmtId="180" formatCode="#,##0;\(#,##0\)"/>
    <numFmt numFmtId="181" formatCode="_-* #,##0.00\ _$_-;\-* #,##0.00\ _$_-;_-* &quot;-&quot;??\ _$_-;_-@_-"/>
    <numFmt numFmtId="182" formatCode="#.##0\.00"/>
    <numFmt numFmtId="183" formatCode="#\.00"/>
    <numFmt numFmtId="184" formatCode="\$#\.00"/>
    <numFmt numFmtId="185" formatCode="#\."/>
    <numFmt numFmtId="186" formatCode="General_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.000[$р.-419];\-#,##0.000[$р.-419]"/>
    <numFmt numFmtId="191" formatCode="_-* #,##0.0\ _$_-;\-* #,##0.0\ _$_-;_-* &quot;-&quot;??\ _$_-;_-@_-"/>
    <numFmt numFmtId="192" formatCode="#,##0.0_);\(#,##0.0\)"/>
    <numFmt numFmtId="193" formatCode="#,##0_);[Blue]\(#,##0\)"/>
    <numFmt numFmtId="194" formatCode="#,##0__\ \ \ \ 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_(&quot;р.&quot;* #,##0.00_);_(&quot;р.&quot;* \(#,##0.00\);_(&quot;р.&quot;* &quot;-&quot;??_);_(@_)"/>
    <numFmt numFmtId="205" formatCode="#,##0.000"/>
    <numFmt numFmtId="206" formatCode="&quot;р.&quot;#,##0.00_);\(&quot;р.&quot;#,##0.00\)"/>
    <numFmt numFmtId="207" formatCode="_-* #,##0.00_$_-;\-* #,##0.00_$_-;_-* &quot;-&quot;??_$_-;_-@_-"/>
    <numFmt numFmtId="208" formatCode="_-* #,##0\ _р_._-;\-* #,##0\ _р_._-;_-* &quot;-&quot;\ _р_._-;_-@_-"/>
    <numFmt numFmtId="209" formatCode="_-* #,##0.00\ _р_._-;\-* #,##0.00\ _р_._-;_-* &quot;-&quot;??\ _р_._-;_-@_-"/>
    <numFmt numFmtId="210" formatCode="_(* #,##0.00_);_(* \(#,##0.00\);_(* &quot;-&quot;??_);_(@_)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0.00000000000"/>
  </numFmts>
  <fonts count="1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sz val="9"/>
      <color indexed="48"/>
      <name val="Tahoma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</borders>
  <cellStyleXfs count="2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177" fontId="23" fillId="0" borderId="0">
      <alignment vertical="top"/>
      <protection/>
    </xf>
    <xf numFmtId="177" fontId="52" fillId="0" borderId="0">
      <alignment vertical="top"/>
      <protection/>
    </xf>
    <xf numFmtId="178" fontId="52" fillId="2" borderId="0">
      <alignment vertical="top"/>
      <protection/>
    </xf>
    <xf numFmtId="177" fontId="52" fillId="3" borderId="0">
      <alignment vertical="top"/>
      <protection/>
    </xf>
    <xf numFmtId="40" fontId="53" fillId="0" borderId="0" applyFont="0" applyFill="0" applyBorder="0" applyAlignment="0" applyProtection="0"/>
    <xf numFmtId="0" fontId="54" fillId="0" borderId="0">
      <alignment/>
      <protection/>
    </xf>
    <xf numFmtId="0" fontId="22" fillId="0" borderId="0">
      <alignment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0" fontId="51" fillId="4" borderId="1">
      <alignment wrapText="1"/>
      <protection locked="0"/>
    </xf>
    <xf numFmtId="0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174" fontId="22" fillId="0" borderId="0">
      <alignment/>
      <protection/>
    </xf>
    <xf numFmtId="181" fontId="0" fillId="0" borderId="0" applyFont="0" applyFill="0" applyBorder="0" applyAlignment="0" applyProtection="0"/>
    <xf numFmtId="182" fontId="55" fillId="0" borderId="0">
      <alignment/>
      <protection locked="0"/>
    </xf>
    <xf numFmtId="183" fontId="55" fillId="0" borderId="0">
      <alignment/>
      <protection locked="0"/>
    </xf>
    <xf numFmtId="44" fontId="55" fillId="0" borderId="0">
      <alignment/>
      <protection locked="0"/>
    </xf>
    <xf numFmtId="182" fontId="55" fillId="0" borderId="0">
      <alignment/>
      <protection locked="0"/>
    </xf>
    <xf numFmtId="44" fontId="55" fillId="0" borderId="0">
      <alignment/>
      <protection locked="0"/>
    </xf>
    <xf numFmtId="183" fontId="55" fillId="0" borderId="0">
      <alignment/>
      <protection locked="0"/>
    </xf>
    <xf numFmtId="44" fontId="55" fillId="0" borderId="0">
      <alignment/>
      <protection locked="0"/>
    </xf>
    <xf numFmtId="184" fontId="55" fillId="0" borderId="0">
      <alignment/>
      <protection locked="0"/>
    </xf>
    <xf numFmtId="185" fontId="55" fillId="0" borderId="2">
      <alignment/>
      <protection locked="0"/>
    </xf>
    <xf numFmtId="0" fontId="56" fillId="0" borderId="0">
      <alignment/>
      <protection locked="0"/>
    </xf>
    <xf numFmtId="185" fontId="56" fillId="0" borderId="0">
      <alignment/>
      <protection locked="0"/>
    </xf>
    <xf numFmtId="0" fontId="56" fillId="0" borderId="0">
      <alignment/>
      <protection locked="0"/>
    </xf>
    <xf numFmtId="185" fontId="56" fillId="0" borderId="0">
      <alignment/>
      <protection locked="0"/>
    </xf>
    <xf numFmtId="0" fontId="55" fillId="0" borderId="2">
      <alignment/>
      <protection locked="0"/>
    </xf>
    <xf numFmtId="185" fontId="55" fillId="0" borderId="2">
      <alignment/>
      <protection locked="0"/>
    </xf>
    <xf numFmtId="0" fontId="24" fillId="5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28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8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28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28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28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8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28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28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8" fillId="2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28" fillId="2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28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28" fillId="2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29" fillId="3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29" fillId="32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29" fillId="3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29" fillId="34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29" fillId="3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29" fillId="3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4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186" fontId="0" fillId="0" borderId="3">
      <alignment/>
      <protection locked="0"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7" borderId="0" applyNumberFormat="0" applyBorder="0" applyAlignment="0" applyProtection="0"/>
    <xf numFmtId="10" fontId="58" fillId="0" borderId="0" applyNumberFormat="0" applyFill="0" applyBorder="0" applyAlignment="0">
      <protection/>
    </xf>
    <xf numFmtId="0" fontId="1" fillId="0" borderId="0">
      <alignment/>
      <protection/>
    </xf>
    <xf numFmtId="0" fontId="35" fillId="2" borderId="4" applyNumberFormat="0" applyAlignment="0" applyProtection="0"/>
    <xf numFmtId="0" fontId="21" fillId="0" borderId="4" applyNumberFormat="0" applyAlignment="0">
      <protection locked="0"/>
    </xf>
    <xf numFmtId="0" fontId="40" fillId="41" borderId="5" applyNumberFormat="0" applyAlignment="0" applyProtection="0"/>
    <xf numFmtId="0" fontId="59" fillId="0" borderId="6">
      <alignment horizontal="left" vertical="center"/>
      <protection/>
    </xf>
    <xf numFmtId="41" fontId="5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60" fillId="0" borderId="0" applyFont="0" applyFill="0" applyBorder="0" applyAlignment="0" applyProtection="0"/>
    <xf numFmtId="186" fontId="61" fillId="9" borderId="3">
      <alignment/>
      <protection/>
    </xf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62" fillId="0" borderId="0">
      <alignment vertical="top"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0" borderId="7" applyNumberFormat="0" applyFont="0" applyFill="0" applyAlignment="0" applyProtection="0"/>
    <xf numFmtId="0" fontId="63" fillId="0" borderId="0" applyNumberFormat="0" applyFill="0" applyBorder="0" applyAlignment="0" applyProtection="0"/>
    <xf numFmtId="179" fontId="64" fillId="0" borderId="0">
      <alignment vertical="top"/>
      <protection/>
    </xf>
    <xf numFmtId="38" fontId="64" fillId="0" borderId="0">
      <alignment vertical="top"/>
      <protection/>
    </xf>
    <xf numFmtId="179" fontId="64" fillId="0" borderId="0">
      <alignment vertical="top"/>
      <protection/>
    </xf>
    <xf numFmtId="38" fontId="64" fillId="0" borderId="0">
      <alignment vertical="top"/>
      <protection/>
    </xf>
    <xf numFmtId="38" fontId="64" fillId="0" borderId="0">
      <alignment vertical="top"/>
      <protection/>
    </xf>
    <xf numFmtId="174" fontId="62" fillId="0" borderId="0" applyFont="0" applyFill="0" applyBorder="0" applyAlignment="0" applyProtection="0"/>
    <xf numFmtId="37" fontId="51" fillId="0" borderId="0">
      <alignment/>
      <protection/>
    </xf>
    <xf numFmtId="0" fontId="44" fillId="0" borderId="0" applyNumberFormat="0" applyFill="0" applyBorder="0" applyAlignment="0" applyProtection="0"/>
    <xf numFmtId="170" fontId="65" fillId="0" borderId="0" applyFill="0" applyBorder="0" applyAlignment="0" applyProtection="0"/>
    <xf numFmtId="170" fontId="23" fillId="0" borderId="0" applyFill="0" applyBorder="0" applyAlignment="0" applyProtection="0"/>
    <xf numFmtId="170" fontId="66" fillId="0" borderId="0" applyFill="0" applyBorder="0" applyAlignment="0" applyProtection="0"/>
    <xf numFmtId="170" fontId="67" fillId="0" borderId="0" applyFill="0" applyBorder="0" applyAlignment="0" applyProtection="0"/>
    <xf numFmtId="170" fontId="68" fillId="0" borderId="0" applyFill="0" applyBorder="0" applyAlignment="0" applyProtection="0"/>
    <xf numFmtId="170" fontId="69" fillId="0" borderId="0" applyFill="0" applyBorder="0" applyAlignment="0" applyProtection="0"/>
    <xf numFmtId="170" fontId="70" fillId="0" borderId="0" applyFill="0" applyBorder="0" applyAlignment="0" applyProtection="0"/>
    <xf numFmtId="2" fontId="60" fillId="0" borderId="0" applyFont="0" applyFill="0" applyBorder="0" applyAlignment="0" applyProtection="0"/>
    <xf numFmtId="0" fontId="71" fillId="0" borderId="0">
      <alignment vertical="center"/>
      <protection/>
    </xf>
    <xf numFmtId="0" fontId="6" fillId="0" borderId="0" applyNumberFormat="0" applyFill="0" applyBorder="0" applyAlignment="0" applyProtection="0"/>
    <xf numFmtId="0" fontId="72" fillId="0" borderId="0" applyFill="0" applyBorder="0" applyProtection="0">
      <alignment horizontal="left"/>
    </xf>
    <xf numFmtId="0" fontId="47" fillId="3" borderId="0" applyNumberFormat="0" applyBorder="0" applyAlignment="0" applyProtection="0"/>
    <xf numFmtId="177" fontId="51" fillId="3" borderId="6" applyNumberFormat="0" applyFont="0" applyBorder="0" applyAlignment="0" applyProtection="0"/>
    <xf numFmtId="0" fontId="25" fillId="0" borderId="0" applyFont="0" applyFill="0" applyBorder="0" applyAlignment="0" applyProtection="0"/>
    <xf numFmtId="192" fontId="73" fillId="3" borderId="0" applyNumberFormat="0" applyFont="0" applyAlignment="0">
      <protection/>
    </xf>
    <xf numFmtId="0" fontId="74" fillId="0" borderId="0" applyProtection="0">
      <alignment horizontal="right"/>
    </xf>
    <xf numFmtId="0" fontId="21" fillId="2" borderId="4" applyNumberFormat="0" applyAlignment="0">
      <protection/>
    </xf>
    <xf numFmtId="0" fontId="75" fillId="0" borderId="0">
      <alignment vertical="top"/>
      <protection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76" fillId="42" borderId="0" applyAlignment="0">
      <protection locked="0"/>
    </xf>
    <xf numFmtId="179" fontId="77" fillId="0" borderId="0">
      <alignment vertical="top"/>
      <protection/>
    </xf>
    <xf numFmtId="38" fontId="77" fillId="0" borderId="0">
      <alignment vertical="top"/>
      <protection/>
    </xf>
    <xf numFmtId="179" fontId="77" fillId="0" borderId="0">
      <alignment vertical="top"/>
      <protection/>
    </xf>
    <xf numFmtId="38" fontId="77" fillId="0" borderId="0">
      <alignment vertical="top"/>
      <protection/>
    </xf>
    <xf numFmtId="38" fontId="77" fillId="0" borderId="0">
      <alignment vertical="top"/>
      <protection/>
    </xf>
    <xf numFmtId="0" fontId="5" fillId="0" borderId="0" applyNumberFormat="0" applyFill="0" applyBorder="0" applyAlignment="0" applyProtection="0"/>
    <xf numFmtId="186" fontId="71" fillId="0" borderId="0">
      <alignment/>
      <protection/>
    </xf>
    <xf numFmtId="0" fontId="51" fillId="0" borderId="0">
      <alignment/>
      <protection/>
    </xf>
    <xf numFmtId="0" fontId="78" fillId="0" borderId="0" applyNumberFormat="0" applyFill="0" applyBorder="0" applyAlignment="0" applyProtection="0"/>
    <xf numFmtId="173" fontId="79" fillId="0" borderId="6">
      <alignment horizontal="center" vertical="center" wrapText="1"/>
      <protection/>
    </xf>
    <xf numFmtId="0" fontId="20" fillId="10" borderId="4" applyNumberFormat="0" applyAlignment="0" applyProtection="0"/>
    <xf numFmtId="0" fontId="80" fillId="0" borderId="0" applyFill="0" applyBorder="0" applyProtection="0">
      <alignment vertical="center"/>
    </xf>
    <xf numFmtId="0" fontId="80" fillId="0" borderId="0" applyFill="0" applyBorder="0" applyProtection="0">
      <alignment vertical="center"/>
    </xf>
    <xf numFmtId="0" fontId="80" fillId="0" borderId="0" applyFill="0" applyBorder="0" applyProtection="0">
      <alignment vertical="center"/>
    </xf>
    <xf numFmtId="0" fontId="80" fillId="0" borderId="0" applyFill="0" applyBorder="0" applyProtection="0">
      <alignment vertical="center"/>
    </xf>
    <xf numFmtId="179" fontId="52" fillId="0" borderId="0">
      <alignment vertical="top"/>
      <protection/>
    </xf>
    <xf numFmtId="179" fontId="52" fillId="2" borderId="0">
      <alignment vertical="top"/>
      <protection/>
    </xf>
    <xf numFmtId="38" fontId="52" fillId="2" borderId="0">
      <alignment vertical="top"/>
      <protection/>
    </xf>
    <xf numFmtId="179" fontId="52" fillId="2" borderId="0">
      <alignment vertical="top"/>
      <protection/>
    </xf>
    <xf numFmtId="38" fontId="52" fillId="2" borderId="0">
      <alignment vertical="top"/>
      <protection/>
    </xf>
    <xf numFmtId="38" fontId="52" fillId="2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179" fontId="52" fillId="0" borderId="0">
      <alignment vertical="top"/>
      <protection/>
    </xf>
    <xf numFmtId="179" fontId="52" fillId="0" borderId="0">
      <alignment vertical="top"/>
      <protection/>
    </xf>
    <xf numFmtId="179" fontId="52" fillId="0" borderId="0">
      <alignment vertical="top"/>
      <protection/>
    </xf>
    <xf numFmtId="179" fontId="52" fillId="0" borderId="0">
      <alignment vertical="top"/>
      <protection/>
    </xf>
    <xf numFmtId="179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193" fontId="52" fillId="3" borderId="0">
      <alignment vertical="top"/>
      <protection/>
    </xf>
    <xf numFmtId="38" fontId="52" fillId="0" borderId="0">
      <alignment vertical="top"/>
      <protection/>
    </xf>
    <xf numFmtId="0" fontId="45" fillId="0" borderId="11" applyNumberFormat="0" applyFill="0" applyAlignment="0" applyProtection="0"/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94" fontId="82" fillId="0" borderId="6">
      <alignment horizontal="right"/>
      <protection locked="0"/>
    </xf>
    <xf numFmtId="164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24" fillId="0" borderId="13">
      <alignment/>
      <protection/>
    </xf>
    <xf numFmtId="0" fontId="26" fillId="0" borderId="0" applyNumberFormat="0" applyFill="0" applyBorder="0" applyAlignment="0" applyProtection="0"/>
    <xf numFmtId="195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>
      <alignment horizontal="right"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 applyFill="0" applyBorder="0" applyProtection="0">
      <alignment vertical="center"/>
    </xf>
    <xf numFmtId="0" fontId="84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17" fillId="43" borderId="14" applyNumberFormat="0" applyFont="0" applyAlignment="0" applyProtection="0"/>
    <xf numFmtId="196" fontId="0" fillId="0" borderId="0" applyFont="0" applyAlignment="0">
      <protection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0">
      <alignment/>
      <protection/>
    </xf>
    <xf numFmtId="199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34" fillId="2" borderId="15" applyNumberFormat="0" applyAlignment="0" applyProtection="0"/>
    <xf numFmtId="1" fontId="85" fillId="0" borderId="0" applyProtection="0">
      <alignment horizontal="right" vertical="center"/>
    </xf>
    <xf numFmtId="49" fontId="86" fillId="0" borderId="16" applyFill="0" applyProtection="0">
      <alignment vertical="center"/>
    </xf>
    <xf numFmtId="9" fontId="51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37" fontId="87" fillId="4" borderId="17">
      <alignment/>
      <protection/>
    </xf>
    <xf numFmtId="37" fontId="87" fillId="4" borderId="17">
      <alignment/>
      <protection/>
    </xf>
    <xf numFmtId="0" fontId="27" fillId="0" borderId="0" applyNumberFormat="0">
      <alignment horizontal="left"/>
      <protection/>
    </xf>
    <xf numFmtId="201" fontId="88" fillId="0" borderId="18" applyBorder="0">
      <alignment horizontal="right"/>
      <protection locked="0"/>
    </xf>
    <xf numFmtId="49" fontId="89" fillId="0" borderId="6" applyNumberFormat="0">
      <alignment horizontal="left" vertical="center"/>
      <protection/>
    </xf>
    <xf numFmtId="0" fontId="90" fillId="0" borderId="19">
      <alignment vertical="center"/>
      <protection/>
    </xf>
    <xf numFmtId="4" fontId="91" fillId="4" borderId="15" applyNumberFormat="0" applyProtection="0">
      <alignment vertical="center"/>
    </xf>
    <xf numFmtId="4" fontId="92" fillId="4" borderId="15" applyNumberFormat="0" applyProtection="0">
      <alignment vertical="center"/>
    </xf>
    <xf numFmtId="4" fontId="91" fillId="4" borderId="15" applyNumberFormat="0" applyProtection="0">
      <alignment horizontal="left" vertical="center" indent="1"/>
    </xf>
    <xf numFmtId="4" fontId="91" fillId="4" borderId="15" applyNumberFormat="0" applyProtection="0">
      <alignment horizontal="left" vertical="center" indent="1"/>
    </xf>
    <xf numFmtId="0" fontId="51" fillId="6" borderId="15" applyNumberFormat="0" applyProtection="0">
      <alignment horizontal="left" vertical="center" indent="1"/>
    </xf>
    <xf numFmtId="4" fontId="91" fillId="7" borderId="15" applyNumberFormat="0" applyProtection="0">
      <alignment horizontal="right" vertical="center"/>
    </xf>
    <xf numFmtId="4" fontId="91" fillId="18" borderId="15" applyNumberFormat="0" applyProtection="0">
      <alignment horizontal="right" vertical="center"/>
    </xf>
    <xf numFmtId="4" fontId="91" fillId="38" borderId="15" applyNumberFormat="0" applyProtection="0">
      <alignment horizontal="right" vertical="center"/>
    </xf>
    <xf numFmtId="4" fontId="91" fillId="20" borderId="15" applyNumberFormat="0" applyProtection="0">
      <alignment horizontal="right" vertical="center"/>
    </xf>
    <xf numFmtId="4" fontId="91" fillId="30" borderId="15" applyNumberFormat="0" applyProtection="0">
      <alignment horizontal="right" vertical="center"/>
    </xf>
    <xf numFmtId="4" fontId="91" fillId="40" borderId="15" applyNumberFormat="0" applyProtection="0">
      <alignment horizontal="right" vertical="center"/>
    </xf>
    <xf numFmtId="4" fontId="91" fillId="39" borderId="15" applyNumberFormat="0" applyProtection="0">
      <alignment horizontal="right" vertical="center"/>
    </xf>
    <xf numFmtId="4" fontId="91" fillId="44" borderId="15" applyNumberFormat="0" applyProtection="0">
      <alignment horizontal="right" vertical="center"/>
    </xf>
    <xf numFmtId="4" fontId="91" fillId="19" borderId="15" applyNumberFormat="0" applyProtection="0">
      <alignment horizontal="right" vertical="center"/>
    </xf>
    <xf numFmtId="4" fontId="93" fillId="45" borderId="15" applyNumberFormat="0" applyProtection="0">
      <alignment horizontal="left" vertical="center" indent="1"/>
    </xf>
    <xf numFmtId="4" fontId="91" fillId="46" borderId="20" applyNumberFormat="0" applyProtection="0">
      <alignment horizontal="left" vertical="center" indent="1"/>
    </xf>
    <xf numFmtId="4" fontId="94" fillId="47" borderId="0" applyNumberFormat="0" applyProtection="0">
      <alignment horizontal="left" vertical="center" indent="1"/>
    </xf>
    <xf numFmtId="0" fontId="51" fillId="6" borderId="15" applyNumberFormat="0" applyProtection="0">
      <alignment horizontal="left" vertical="center" indent="1"/>
    </xf>
    <xf numFmtId="4" fontId="91" fillId="46" borderId="15" applyNumberFormat="0" applyProtection="0">
      <alignment horizontal="left" vertical="center" indent="1"/>
    </xf>
    <xf numFmtId="4" fontId="91" fillId="48" borderId="15" applyNumberFormat="0" applyProtection="0">
      <alignment horizontal="left" vertical="center" indent="1"/>
    </xf>
    <xf numFmtId="0" fontId="51" fillId="48" borderId="15" applyNumberFormat="0" applyProtection="0">
      <alignment horizontal="left" vertical="center" indent="1"/>
    </xf>
    <xf numFmtId="0" fontId="51" fillId="48" borderId="15" applyNumberFormat="0" applyProtection="0">
      <alignment horizontal="left" vertical="center" indent="1"/>
    </xf>
    <xf numFmtId="0" fontId="51" fillId="41" borderId="15" applyNumberFormat="0" applyProtection="0">
      <alignment horizontal="left" vertical="center" indent="1"/>
    </xf>
    <xf numFmtId="0" fontId="51" fillId="41" borderId="15" applyNumberFormat="0" applyProtection="0">
      <alignment horizontal="left" vertical="center" indent="1"/>
    </xf>
    <xf numFmtId="0" fontId="51" fillId="2" borderId="15" applyNumberFormat="0" applyProtection="0">
      <alignment horizontal="left" vertical="center" indent="1"/>
    </xf>
    <xf numFmtId="0" fontId="51" fillId="2" borderId="15" applyNumberFormat="0" applyProtection="0">
      <alignment horizontal="left" vertical="center" indent="1"/>
    </xf>
    <xf numFmtId="0" fontId="51" fillId="6" borderId="15" applyNumberFormat="0" applyProtection="0">
      <alignment horizontal="left" vertical="center" indent="1"/>
    </xf>
    <xf numFmtId="0" fontId="51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91" fillId="43" borderId="15" applyNumberFormat="0" applyProtection="0">
      <alignment vertical="center"/>
    </xf>
    <xf numFmtId="4" fontId="92" fillId="43" borderId="15" applyNumberFormat="0" applyProtection="0">
      <alignment vertical="center"/>
    </xf>
    <xf numFmtId="4" fontId="91" fillId="43" borderId="15" applyNumberFormat="0" applyProtection="0">
      <alignment horizontal="left" vertical="center" indent="1"/>
    </xf>
    <xf numFmtId="4" fontId="91" fillId="43" borderId="15" applyNumberFormat="0" applyProtection="0">
      <alignment horizontal="left" vertical="center" indent="1"/>
    </xf>
    <xf numFmtId="4" fontId="91" fillId="46" borderId="15" applyNumberFormat="0" applyProtection="0">
      <alignment horizontal="right" vertical="center"/>
    </xf>
    <xf numFmtId="4" fontId="92" fillId="46" borderId="15" applyNumberFormat="0" applyProtection="0">
      <alignment horizontal="right" vertical="center"/>
    </xf>
    <xf numFmtId="0" fontId="51" fillId="6" borderId="15" applyNumberFormat="0" applyProtection="0">
      <alignment horizontal="left" vertical="center" indent="1"/>
    </xf>
    <xf numFmtId="0" fontId="51" fillId="6" borderId="15" applyNumberFormat="0" applyProtection="0">
      <alignment horizontal="left" vertical="center" indent="1"/>
    </xf>
    <xf numFmtId="0" fontId="95" fillId="0" borderId="0">
      <alignment/>
      <protection/>
    </xf>
    <xf numFmtId="4" fontId="96" fillId="46" borderId="15" applyNumberFormat="0" applyProtection="0">
      <alignment horizontal="right" vertical="center"/>
    </xf>
    <xf numFmtId="0" fontId="62" fillId="0" borderId="0">
      <alignment horizontal="left" vertical="center" wrapText="1"/>
      <protection/>
    </xf>
    <xf numFmtId="0" fontId="51" fillId="0" borderId="0">
      <alignment/>
      <protection/>
    </xf>
    <xf numFmtId="0" fontId="22" fillId="0" borderId="0">
      <alignment/>
      <protection/>
    </xf>
    <xf numFmtId="0" fontId="97" fillId="0" borderId="0" applyBorder="0" applyProtection="0">
      <alignment vertical="center"/>
    </xf>
    <xf numFmtId="0" fontId="97" fillId="0" borderId="16" applyBorder="0" applyProtection="0">
      <alignment horizontal="right" vertical="center"/>
    </xf>
    <xf numFmtId="0" fontId="98" fillId="49" borderId="0" applyBorder="0" applyProtection="0">
      <alignment horizontal="centerContinuous" vertical="center"/>
    </xf>
    <xf numFmtId="0" fontId="98" fillId="50" borderId="16" applyBorder="0" applyProtection="0">
      <alignment horizontal="centerContinuous" vertical="center"/>
    </xf>
    <xf numFmtId="0" fontId="99" fillId="0" borderId="0">
      <alignment/>
      <protection/>
    </xf>
    <xf numFmtId="179" fontId="100" fillId="51" borderId="0">
      <alignment horizontal="right" vertical="top"/>
      <protection/>
    </xf>
    <xf numFmtId="38" fontId="100" fillId="51" borderId="0">
      <alignment horizontal="right" vertical="top"/>
      <protection/>
    </xf>
    <xf numFmtId="179" fontId="100" fillId="51" borderId="0">
      <alignment horizontal="right" vertical="top"/>
      <protection/>
    </xf>
    <xf numFmtId="38" fontId="100" fillId="51" borderId="0">
      <alignment horizontal="right" vertical="top"/>
      <protection/>
    </xf>
    <xf numFmtId="38" fontId="100" fillId="51" borderId="0">
      <alignment horizontal="right" vertical="top"/>
      <protection/>
    </xf>
    <xf numFmtId="0" fontId="84" fillId="0" borderId="0">
      <alignment/>
      <protection/>
    </xf>
    <xf numFmtId="0" fontId="101" fillId="0" borderId="0" applyFill="0" applyBorder="0" applyProtection="0">
      <alignment horizontal="left"/>
    </xf>
    <xf numFmtId="0" fontId="72" fillId="0" borderId="21" applyFill="0" applyBorder="0" applyProtection="0">
      <alignment horizontal="left" vertical="top"/>
    </xf>
    <xf numFmtId="0" fontId="4" fillId="0" borderId="0">
      <alignment horizontal="centerContinuous"/>
      <protection/>
    </xf>
    <xf numFmtId="0" fontId="130" fillId="0" borderId="0" applyBorder="0" applyProtection="0">
      <alignment horizontal="center"/>
    </xf>
    <xf numFmtId="0" fontId="102" fillId="0" borderId="21" applyFill="0" applyBorder="0" applyProtection="0">
      <alignment/>
    </xf>
    <xf numFmtId="0" fontId="102" fillId="0" borderId="0">
      <alignment/>
      <protection/>
    </xf>
    <xf numFmtId="0" fontId="103" fillId="0" borderId="0" applyFill="0" applyBorder="0" applyProtection="0">
      <alignment/>
    </xf>
    <xf numFmtId="0" fontId="104" fillId="0" borderId="0">
      <alignment/>
      <protection/>
    </xf>
    <xf numFmtId="0" fontId="41" fillId="0" borderId="0" applyNumberFormat="0" applyFill="0" applyBorder="0" applyAlignment="0" applyProtection="0"/>
    <xf numFmtId="49" fontId="28" fillId="41" borderId="22" applyNumberFormat="0">
      <alignment horizontal="center" vertical="center"/>
      <protection/>
    </xf>
    <xf numFmtId="0" fontId="39" fillId="0" borderId="23" applyNumberFormat="0" applyFill="0" applyAlignment="0" applyProtection="0"/>
    <xf numFmtId="0" fontId="105" fillId="0" borderId="7" applyFill="0" applyBorder="0" applyProtection="0">
      <alignment vertical="center"/>
    </xf>
    <xf numFmtId="0" fontId="106" fillId="0" borderId="0">
      <alignment horizontal="fill"/>
      <protection/>
    </xf>
    <xf numFmtId="0" fontId="51" fillId="0" borderId="0">
      <alignment/>
      <protection/>
    </xf>
    <xf numFmtId="0" fontId="46" fillId="0" borderId="0" applyNumberFormat="0" applyFill="0" applyBorder="0" applyAlignment="0" applyProtection="0"/>
    <xf numFmtId="0" fontId="107" fillId="0" borderId="16" applyBorder="0" applyProtection="0">
      <alignment horizontal="right"/>
    </xf>
    <xf numFmtId="0" fontId="129" fillId="5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29" fillId="5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29" fillId="54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29" fillId="5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29" fillId="5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29" fillId="5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86" fontId="0" fillId="0" borderId="3">
      <alignment/>
      <protection locked="0"/>
    </xf>
    <xf numFmtId="0" fontId="131" fillId="58" borderId="2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77" fillId="0" borderId="0">
      <alignment horizontal="center" vertical="center" textRotation="90" wrapText="1"/>
      <protection/>
    </xf>
    <xf numFmtId="202" fontId="0" fillId="0" borderId="6">
      <alignment vertical="top" wrapText="1"/>
      <protection/>
    </xf>
    <xf numFmtId="0" fontId="132" fillId="59" borderId="2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34" fillId="2" borderId="15" applyNumberFormat="0" applyAlignment="0" applyProtection="0"/>
    <xf numFmtId="0" fontId="133" fillId="59" borderId="2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03" fontId="108" fillId="0" borderId="6">
      <alignment vertical="top" wrapText="1"/>
      <protection/>
    </xf>
    <xf numFmtId="4" fontId="8" fillId="0" borderId="6">
      <alignment horizontal="left" vertical="center"/>
      <protection/>
    </xf>
    <xf numFmtId="4" fontId="8" fillId="0" borderId="6">
      <alignment/>
      <protection/>
    </xf>
    <xf numFmtId="4" fontId="8" fillId="60" borderId="6">
      <alignment/>
      <protection/>
    </xf>
    <xf numFmtId="4" fontId="8" fillId="61" borderId="6">
      <alignment/>
      <protection/>
    </xf>
    <xf numFmtId="4" fontId="109" fillId="62" borderId="6">
      <alignment/>
      <protection/>
    </xf>
    <xf numFmtId="4" fontId="110" fillId="2" borderId="6">
      <alignment/>
      <protection/>
    </xf>
    <xf numFmtId="4" fontId="111" fillId="0" borderId="6">
      <alignment horizontal="center" wrapText="1"/>
      <protection/>
    </xf>
    <xf numFmtId="203" fontId="8" fillId="0" borderId="6">
      <alignment/>
      <protection/>
    </xf>
    <xf numFmtId="203" fontId="108" fillId="0" borderId="6">
      <alignment horizontal="center" vertical="center" wrapText="1"/>
      <protection/>
    </xf>
    <xf numFmtId="203" fontId="108" fillId="0" borderId="6">
      <alignment vertical="top" wrapText="1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135" fillId="0" borderId="26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36" fillId="0" borderId="27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137" fillId="0" borderId="28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29" applyBorder="0">
      <alignment horizontal="center" vertical="center" wrapText="1"/>
      <protection/>
    </xf>
    <xf numFmtId="186" fontId="61" fillId="9" borderId="3">
      <alignment/>
      <protection/>
    </xf>
    <xf numFmtId="4" fontId="17" fillId="4" borderId="6" applyBorder="0">
      <alignment horizontal="right"/>
      <protection/>
    </xf>
    <xf numFmtId="49" fontId="114" fillId="0" borderId="0" applyBorder="0">
      <alignment vertical="center"/>
      <protection/>
    </xf>
    <xf numFmtId="0" fontId="138" fillId="0" borderId="30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3" fontId="61" fillId="0" borderId="6" applyBorder="0">
      <alignment vertical="center"/>
      <protection/>
    </xf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139" fillId="63" borderId="31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40" fillId="41" borderId="5" applyNumberFormat="0" applyAlignment="0" applyProtection="0"/>
    <xf numFmtId="0" fontId="0" fillId="0" borderId="0">
      <alignment wrapText="1"/>
      <protection/>
    </xf>
    <xf numFmtId="0" fontId="140" fillId="0" borderId="0">
      <alignment horizontal="center" vertical="center" wrapText="1"/>
      <protection/>
    </xf>
    <xf numFmtId="0" fontId="113" fillId="0" borderId="0">
      <alignment horizontal="center" vertical="top" wrapText="1"/>
      <protection/>
    </xf>
    <xf numFmtId="0" fontId="115" fillId="0" borderId="0">
      <alignment horizontal="centerContinuous" vertical="center" wrapText="1"/>
      <protection/>
    </xf>
    <xf numFmtId="174" fontId="113" fillId="0" borderId="0">
      <alignment horizontal="center" vertical="top"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0" fontId="26" fillId="3" borderId="0" applyFill="0">
      <alignment wrapText="1"/>
      <protection/>
    </xf>
    <xf numFmtId="174" fontId="26" fillId="3" borderId="0" applyFill="0">
      <alignment wrapText="1"/>
      <protection/>
    </xf>
    <xf numFmtId="205" fontId="109" fillId="3" borderId="6">
      <alignment wrapText="1"/>
      <protection/>
    </xf>
    <xf numFmtId="0" fontId="1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7" fontId="116" fillId="0" borderId="0">
      <alignment/>
      <protection/>
    </xf>
    <xf numFmtId="206" fontId="116" fillId="0" borderId="0">
      <alignment/>
      <protection/>
    </xf>
    <xf numFmtId="0" fontId="142" fillId="6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77" fillId="0" borderId="6">
      <alignment horizontal="right" vertical="top" wrapText="1"/>
      <protection/>
    </xf>
    <xf numFmtId="170" fontId="7" fillId="0" borderId="0">
      <alignment horizontal="right" vertical="top" wrapText="1"/>
      <protection/>
    </xf>
    <xf numFmtId="49" fontId="17" fillId="0" borderId="0" applyBorder="0">
      <alignment vertical="top"/>
      <protection/>
    </xf>
    <xf numFmtId="0" fontId="128" fillId="0" borderId="0">
      <alignment/>
      <protection/>
    </xf>
    <xf numFmtId="0" fontId="51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51" fillId="0" borderId="0">
      <alignment/>
      <protection/>
    </xf>
    <xf numFmtId="49" fontId="17" fillId="0" borderId="0" applyBorder="0">
      <alignment vertical="top"/>
      <protection/>
    </xf>
    <xf numFmtId="0" fontId="19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17" fillId="0" borderId="0">
      <alignment/>
      <protection/>
    </xf>
    <xf numFmtId="49" fontId="1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49" fontId="17" fillId="0" borderId="0" applyBorder="0">
      <alignment vertical="top"/>
      <protection/>
    </xf>
    <xf numFmtId="0" fontId="17" fillId="0" borderId="0">
      <alignment horizontal="left" vertical="center"/>
      <protection/>
    </xf>
    <xf numFmtId="0" fontId="128" fillId="0" borderId="0">
      <alignment/>
      <protection/>
    </xf>
    <xf numFmtId="0" fontId="17" fillId="0" borderId="0">
      <alignment horizontal="left" vertical="center"/>
      <protection/>
    </xf>
    <xf numFmtId="0" fontId="17" fillId="0" borderId="0">
      <alignment horizontal="left" vertical="center"/>
      <protection/>
    </xf>
    <xf numFmtId="0" fontId="17" fillId="0" borderId="0">
      <alignment horizontal="left" vertical="center"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0" fontId="0" fillId="0" borderId="0">
      <alignment/>
      <protection/>
    </xf>
    <xf numFmtId="0" fontId="51" fillId="0" borderId="0">
      <alignment/>
      <protection/>
    </xf>
    <xf numFmtId="0" fontId="118" fillId="19" borderId="0" applyNumberFormat="0" applyBorder="0" applyAlignment="0">
      <protection/>
    </xf>
    <xf numFmtId="0" fontId="128" fillId="0" borderId="0">
      <alignment/>
      <protection/>
    </xf>
    <xf numFmtId="0" fontId="118" fillId="19" borderId="0" applyNumberFormat="0" applyBorder="0" applyAlignment="0"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8" fillId="19" borderId="0" applyNumberFormat="0" applyBorder="0" applyAlignment="0"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49" fontId="17" fillId="0" borderId="0" applyBorder="0">
      <alignment vertical="top"/>
      <protection/>
    </xf>
    <xf numFmtId="0" fontId="51" fillId="0" borderId="0">
      <alignment/>
      <protection/>
    </xf>
    <xf numFmtId="49" fontId="17" fillId="0" borderId="0" applyBorder="0">
      <alignment vertical="top"/>
      <protection/>
    </xf>
    <xf numFmtId="0" fontId="5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7" fillId="19" borderId="0" applyBorder="0">
      <alignment vertical="top"/>
      <protection/>
    </xf>
    <xf numFmtId="49" fontId="17" fillId="19" borderId="0" applyBorder="0">
      <alignment vertical="top"/>
      <protection/>
    </xf>
    <xf numFmtId="0" fontId="0" fillId="0" borderId="0">
      <alignment/>
      <protection/>
    </xf>
    <xf numFmtId="0" fontId="128" fillId="0" borderId="0">
      <alignment/>
      <protection/>
    </xf>
    <xf numFmtId="49" fontId="17" fillId="0" borderId="0" applyBorder="0">
      <alignment vertical="top"/>
      <protection/>
    </xf>
    <xf numFmtId="0" fontId="0" fillId="0" borderId="0">
      <alignment/>
      <protection/>
    </xf>
    <xf numFmtId="0" fontId="17" fillId="0" borderId="0">
      <alignment horizontal="left" vertical="center"/>
      <protection/>
    </xf>
    <xf numFmtId="0" fontId="17" fillId="0" borderId="0">
      <alignment horizontal="left" vertical="center"/>
      <protection/>
    </xf>
    <xf numFmtId="49" fontId="17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49" fontId="17" fillId="0" borderId="0" applyBorder="0">
      <alignment vertical="top"/>
      <protection/>
    </xf>
    <xf numFmtId="174" fontId="19" fillId="0" borderId="0">
      <alignment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7" fillId="0" borderId="0" applyBorder="0">
      <alignment vertical="top"/>
      <protection/>
    </xf>
    <xf numFmtId="0" fontId="128" fillId="0" borderId="0">
      <alignment/>
      <protection/>
    </xf>
    <xf numFmtId="0" fontId="128" fillId="0" borderId="0">
      <alignment/>
      <protection/>
    </xf>
    <xf numFmtId="49" fontId="17" fillId="0" borderId="0" applyBorder="0">
      <alignment vertical="top"/>
      <protection/>
    </xf>
    <xf numFmtId="0" fontId="128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49" fontId="17" fillId="0" borderId="0" applyBorder="0">
      <alignment vertical="top"/>
      <protection/>
    </xf>
    <xf numFmtId="0" fontId="17" fillId="0" borderId="0">
      <alignment horizontal="left" vertical="center"/>
      <protection/>
    </xf>
    <xf numFmtId="0" fontId="17" fillId="0" borderId="0">
      <alignment horizontal="left" vertical="center"/>
      <protection/>
    </xf>
    <xf numFmtId="0" fontId="128" fillId="0" borderId="0">
      <alignment/>
      <protection/>
    </xf>
    <xf numFmtId="0" fontId="128" fillId="0" borderId="0">
      <alignment/>
      <protection/>
    </xf>
    <xf numFmtId="49" fontId="17" fillId="0" borderId="0" applyBorder="0">
      <alignment vertical="top"/>
      <protection/>
    </xf>
    <xf numFmtId="0" fontId="128" fillId="0" borderId="0">
      <alignment/>
      <protection/>
    </xf>
    <xf numFmtId="0" fontId="128" fillId="0" borderId="0">
      <alignment/>
      <protection/>
    </xf>
    <xf numFmtId="49" fontId="17" fillId="0" borderId="0" applyBorder="0">
      <alignment vertical="top"/>
      <protection/>
    </xf>
    <xf numFmtId="0" fontId="128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1" fontId="119" fillId="0" borderId="6">
      <alignment horizontal="left" vertical="center"/>
      <protection/>
    </xf>
    <xf numFmtId="0" fontId="143" fillId="6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3" fontId="120" fillId="0" borderId="6">
      <alignment vertical="top"/>
      <protection/>
    </xf>
    <xf numFmtId="170" fontId="121" fillId="4" borderId="17" applyNumberFormat="0" applyBorder="0" applyAlignment="0">
      <protection locked="0"/>
    </xf>
    <xf numFmtId="0" fontId="1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17" fillId="66" borderId="32" applyNumberFormat="0" applyFont="0" applyAlignment="0" applyProtection="0"/>
    <xf numFmtId="0" fontId="0" fillId="43" borderId="14" applyNumberFormat="0" applyFont="0" applyAlignment="0" applyProtection="0"/>
    <xf numFmtId="0" fontId="17" fillId="66" borderId="32" applyNumberFormat="0" applyFont="0" applyAlignment="0" applyProtection="0"/>
    <xf numFmtId="0" fontId="17" fillId="66" borderId="32" applyNumberFormat="0" applyFont="0" applyAlignment="0" applyProtection="0"/>
    <xf numFmtId="0" fontId="17" fillId="66" borderId="32" applyNumberFormat="0" applyFont="0" applyAlignment="0" applyProtection="0"/>
    <xf numFmtId="0" fontId="17" fillId="66" borderId="32" applyNumberFormat="0" applyFont="0" applyAlignment="0" applyProtection="0"/>
    <xf numFmtId="0" fontId="17" fillId="66" borderId="32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0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0" fontId="51" fillId="43" borderId="14" applyNumberFormat="0" applyFont="0" applyAlignment="0" applyProtection="0"/>
    <xf numFmtId="49" fontId="10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122" fillId="0" borderId="6">
      <alignment/>
      <protection/>
    </xf>
    <xf numFmtId="0" fontId="0" fillId="0" borderId="6" applyNumberFormat="0" applyFont="0" applyFill="0" applyAlignment="0" applyProtection="0"/>
    <xf numFmtId="3" fontId="123" fillId="67" borderId="1">
      <alignment horizontal="justify" vertical="center"/>
      <protection/>
    </xf>
    <xf numFmtId="0" fontId="145" fillId="0" borderId="33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22" fillId="0" borderId="0">
      <alignment/>
      <protection/>
    </xf>
    <xf numFmtId="207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17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74" fontId="22" fillId="0" borderId="0">
      <alignment/>
      <protection/>
    </xf>
    <xf numFmtId="49" fontId="7" fillId="0" borderId="0">
      <alignment/>
      <protection/>
    </xf>
    <xf numFmtId="49" fontId="124" fillId="0" borderId="0">
      <alignment vertical="top"/>
      <protection/>
    </xf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0" fontId="1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4" fontId="17" fillId="3" borderId="0" applyBorder="0">
      <alignment horizontal="right"/>
      <protection/>
    </xf>
    <xf numFmtId="4" fontId="17" fillId="3" borderId="0" applyFont="0" applyBorder="0">
      <alignment horizontal="right"/>
      <protection/>
    </xf>
    <xf numFmtId="4" fontId="17" fillId="3" borderId="0" applyBorder="0">
      <alignment horizontal="right"/>
      <protection/>
    </xf>
    <xf numFmtId="4" fontId="17" fillId="3" borderId="0" applyFont="0" applyBorder="0">
      <alignment horizontal="right"/>
      <protection/>
    </xf>
    <xf numFmtId="4" fontId="17" fillId="3" borderId="0" applyBorder="0">
      <alignment horizontal="right"/>
      <protection/>
    </xf>
    <xf numFmtId="4" fontId="17" fillId="3" borderId="34" applyBorder="0">
      <alignment horizontal="right"/>
      <protection/>
    </xf>
    <xf numFmtId="4" fontId="17" fillId="10" borderId="34" applyBorder="0">
      <alignment horizontal="right"/>
      <protection/>
    </xf>
    <xf numFmtId="4" fontId="17" fillId="3" borderId="34" applyBorder="0">
      <alignment horizontal="right"/>
      <protection/>
    </xf>
    <xf numFmtId="4" fontId="17" fillId="3" borderId="6" applyFont="0" applyBorder="0">
      <alignment horizontal="right"/>
      <protection/>
    </xf>
    <xf numFmtId="0" fontId="147" fillId="68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212" fontId="0" fillId="0" borderId="1">
      <alignment vertical="top" wrapText="1"/>
      <protection/>
    </xf>
    <xf numFmtId="213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44" fontId="55" fillId="0" borderId="0">
      <alignment/>
      <protection locked="0"/>
    </xf>
    <xf numFmtId="214" fontId="55" fillId="0" borderId="0">
      <alignment/>
      <protection locked="0"/>
    </xf>
    <xf numFmtId="49" fontId="108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62" fillId="0" borderId="6" applyNumberFormat="0" applyFill="0" applyAlignment="0" applyProtection="0"/>
    <xf numFmtId="205" fontId="0" fillId="0" borderId="0">
      <alignment/>
      <protection/>
    </xf>
    <xf numFmtId="0" fontId="51" fillId="0" borderId="0">
      <alignment/>
      <protection/>
    </xf>
  </cellStyleXfs>
  <cellXfs count="4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2007" applyFont="1">
      <alignment/>
      <protection/>
    </xf>
    <xf numFmtId="0" fontId="2" fillId="0" borderId="0" xfId="2007" applyFont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1" fontId="3" fillId="69" borderId="35" xfId="0" applyNumberFormat="1" applyFont="1" applyFill="1" applyBorder="1" applyAlignment="1">
      <alignment horizontal="left"/>
    </xf>
    <xf numFmtId="41" fontId="3" fillId="69" borderId="35" xfId="0" applyNumberFormat="1" applyFont="1" applyFill="1" applyBorder="1" applyAlignment="1">
      <alignment horizontal="center"/>
    </xf>
    <xf numFmtId="41" fontId="3" fillId="0" borderId="0" xfId="0" applyNumberFormat="1" applyFont="1" applyAlignment="1">
      <alignment/>
    </xf>
    <xf numFmtId="0" fontId="3" fillId="0" borderId="6" xfId="0" applyFont="1" applyBorder="1" applyAlignment="1">
      <alignment horizontal="left"/>
    </xf>
    <xf numFmtId="41" fontId="3" fillId="0" borderId="6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41" fontId="3" fillId="0" borderId="36" xfId="0" applyNumberFormat="1" applyFont="1" applyBorder="1" applyAlignment="1">
      <alignment horizontal="center"/>
    </xf>
    <xf numFmtId="0" fontId="3" fillId="69" borderId="37" xfId="0" applyFont="1" applyFill="1" applyBorder="1" applyAlignment="1">
      <alignment horizontal="left" wrapText="1"/>
    </xf>
    <xf numFmtId="41" fontId="3" fillId="69" borderId="37" xfId="0" applyNumberFormat="1" applyFont="1" applyFill="1" applyBorder="1" applyAlignment="1">
      <alignment horizontal="center"/>
    </xf>
    <xf numFmtId="0" fontId="3" fillId="69" borderId="35" xfId="0" applyFont="1" applyFill="1" applyBorder="1" applyAlignment="1">
      <alignment horizontal="left" wrapText="1"/>
    </xf>
    <xf numFmtId="0" fontId="3" fillId="0" borderId="36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70" borderId="0" xfId="0" applyFont="1" applyFill="1" applyAlignment="1">
      <alignment/>
    </xf>
    <xf numFmtId="0" fontId="15" fillId="0" borderId="0" xfId="0" applyFont="1" applyAlignment="1">
      <alignment/>
    </xf>
    <xf numFmtId="1" fontId="13" fillId="71" borderId="38" xfId="0" applyNumberFormat="1" applyFont="1" applyFill="1" applyBorder="1" applyAlignment="1">
      <alignment horizontal="center"/>
    </xf>
    <xf numFmtId="1" fontId="13" fillId="71" borderId="39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1" fontId="13" fillId="0" borderId="43" xfId="0" applyNumberFormat="1" applyFont="1" applyFill="1" applyBorder="1" applyAlignment="1">
      <alignment horizontal="center" vertical="center"/>
    </xf>
    <xf numFmtId="1" fontId="13" fillId="0" borderId="44" xfId="0" applyNumberFormat="1" applyFont="1" applyFill="1" applyBorder="1" applyAlignment="1">
      <alignment horizontal="center" vertical="center"/>
    </xf>
    <xf numFmtId="1" fontId="13" fillId="71" borderId="38" xfId="0" applyNumberFormat="1" applyFont="1" applyFill="1" applyBorder="1" applyAlignment="1">
      <alignment horizontal="center" vertical="center"/>
    </xf>
    <xf numFmtId="1" fontId="13" fillId="71" borderId="35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/>
    </xf>
    <xf numFmtId="1" fontId="13" fillId="0" borderId="36" xfId="0" applyNumberFormat="1" applyFont="1" applyFill="1" applyBorder="1" applyAlignment="1">
      <alignment horizont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/>
    </xf>
    <xf numFmtId="1" fontId="13" fillId="0" borderId="43" xfId="0" applyNumberFormat="1" applyFont="1" applyFill="1" applyBorder="1" applyAlignment="1">
      <alignment horizontal="center"/>
    </xf>
    <xf numFmtId="1" fontId="13" fillId="71" borderId="49" xfId="0" applyNumberFormat="1" applyFont="1" applyFill="1" applyBorder="1" applyAlignment="1">
      <alignment horizontal="center" vertical="center"/>
    </xf>
    <xf numFmtId="1" fontId="13" fillId="71" borderId="37" xfId="0" applyNumberFormat="1" applyFont="1" applyFill="1" applyBorder="1" applyAlignment="1">
      <alignment horizontal="center" vertical="center"/>
    </xf>
    <xf numFmtId="1" fontId="13" fillId="71" borderId="42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1" fontId="13" fillId="71" borderId="35" xfId="0" applyNumberFormat="1" applyFont="1" applyFill="1" applyBorder="1" applyAlignment="1">
      <alignment horizontal="center"/>
    </xf>
    <xf numFmtId="1" fontId="13" fillId="71" borderId="39" xfId="0" applyNumberFormat="1" applyFont="1" applyFill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72" borderId="0" xfId="2006" applyNumberFormat="1" applyFont="1" applyFill="1" applyBorder="1" applyAlignment="1" applyProtection="1">
      <alignment horizontal="center" vertical="center" wrapText="1"/>
      <protection locked="0"/>
    </xf>
    <xf numFmtId="41" fontId="3" fillId="0" borderId="50" xfId="0" applyNumberFormat="1" applyFont="1" applyBorder="1" applyAlignment="1">
      <alignment horizontal="center"/>
    </xf>
    <xf numFmtId="1" fontId="13" fillId="0" borderId="45" xfId="0" applyNumberFormat="1" applyFont="1" applyFill="1" applyBorder="1" applyAlignment="1">
      <alignment horizontal="center" vertical="center" wrapText="1"/>
    </xf>
    <xf numFmtId="1" fontId="13" fillId="0" borderId="46" xfId="0" applyNumberFormat="1" applyFont="1" applyFill="1" applyBorder="1" applyAlignment="1">
      <alignment horizontal="center" vertical="center" wrapText="1"/>
    </xf>
    <xf numFmtId="1" fontId="13" fillId="72" borderId="36" xfId="0" applyNumberFormat="1" applyFont="1" applyFill="1" applyBorder="1" applyAlignment="1">
      <alignment horizontal="center"/>
    </xf>
    <xf numFmtId="41" fontId="3" fillId="0" borderId="51" xfId="0" applyNumberFormat="1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41" fontId="3" fillId="0" borderId="46" xfId="0" applyNumberFormat="1" applyFont="1" applyBorder="1" applyAlignment="1">
      <alignment horizontal="center"/>
    </xf>
    <xf numFmtId="41" fontId="3" fillId="69" borderId="52" xfId="0" applyNumberFormat="1" applyFont="1" applyFill="1" applyBorder="1" applyAlignment="1">
      <alignment horizontal="center"/>
    </xf>
    <xf numFmtId="1" fontId="13" fillId="71" borderId="53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70" borderId="0" xfId="0" applyFont="1" applyFill="1" applyAlignment="1">
      <alignment horizontal="justify"/>
    </xf>
    <xf numFmtId="0" fontId="16" fillId="0" borderId="0" xfId="0" applyFont="1" applyAlignment="1">
      <alignment/>
    </xf>
    <xf numFmtId="0" fontId="3" fillId="70" borderId="0" xfId="0" applyFont="1" applyFill="1" applyAlignment="1">
      <alignment horizontal="center"/>
    </xf>
    <xf numFmtId="0" fontId="3" fillId="70" borderId="0" xfId="0" applyFont="1" applyFill="1" applyAlignment="1">
      <alignment horizontal="left" wrapText="1"/>
    </xf>
    <xf numFmtId="0" fontId="0" fillId="71" borderId="0" xfId="0" applyFill="1" applyAlignment="1">
      <alignment/>
    </xf>
    <xf numFmtId="172" fontId="17" fillId="72" borderId="55" xfId="2006" applyNumberFormat="1" applyFont="1" applyFill="1" applyBorder="1" applyAlignment="1" applyProtection="1">
      <alignment horizontal="right" vertical="center"/>
      <protection locked="0"/>
    </xf>
    <xf numFmtId="1" fontId="13" fillId="72" borderId="56" xfId="2006" applyNumberFormat="1" applyFont="1" applyFill="1" applyBorder="1" applyAlignment="1" applyProtection="1">
      <alignment horizontal="center" vertical="center" wrapText="1"/>
      <protection locked="0"/>
    </xf>
    <xf numFmtId="0" fontId="0" fillId="71" borderId="0" xfId="0" applyFill="1" applyBorder="1" applyAlignment="1">
      <alignment/>
    </xf>
    <xf numFmtId="1" fontId="13" fillId="71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13" fillId="0" borderId="57" xfId="0" applyNumberFormat="1" applyFont="1" applyFill="1" applyBorder="1" applyAlignment="1">
      <alignment horizontal="center" vertical="center"/>
    </xf>
    <xf numFmtId="1" fontId="13" fillId="71" borderId="52" xfId="0" applyNumberFormat="1" applyFont="1" applyFill="1" applyBorder="1" applyAlignment="1">
      <alignment horizontal="center" vertical="center"/>
    </xf>
    <xf numFmtId="1" fontId="13" fillId="0" borderId="51" xfId="0" applyNumberFormat="1" applyFont="1" applyFill="1" applyBorder="1" applyAlignment="1">
      <alignment horizontal="center" vertical="center"/>
    </xf>
    <xf numFmtId="1" fontId="13" fillId="0" borderId="50" xfId="0" applyNumberFormat="1" applyFont="1" applyFill="1" applyBorder="1" applyAlignment="1">
      <alignment horizontal="center"/>
    </xf>
    <xf numFmtId="1" fontId="13" fillId="71" borderId="57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58" xfId="0" applyNumberFormat="1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72" fontId="17" fillId="72" borderId="0" xfId="2006" applyNumberFormat="1" applyFont="1" applyFill="1" applyBorder="1" applyAlignment="1" applyProtection="1">
      <alignment horizontal="right" vertical="center"/>
      <protection locked="0"/>
    </xf>
    <xf numFmtId="0" fontId="0" fillId="72" borderId="0" xfId="0" applyFill="1" applyAlignment="1">
      <alignment/>
    </xf>
    <xf numFmtId="0" fontId="1" fillId="72" borderId="0" xfId="0" applyFont="1" applyFill="1" applyAlignment="1">
      <alignment/>
    </xf>
    <xf numFmtId="0" fontId="7" fillId="72" borderId="0" xfId="0" applyFont="1" applyFill="1" applyAlignment="1">
      <alignment/>
    </xf>
    <xf numFmtId="0" fontId="12" fillId="72" borderId="0" xfId="0" applyFont="1" applyFill="1" applyAlignment="1">
      <alignment/>
    </xf>
    <xf numFmtId="41" fontId="3" fillId="72" borderId="35" xfId="0" applyNumberFormat="1" applyFont="1" applyFill="1" applyBorder="1" applyAlignment="1">
      <alignment horizontal="left"/>
    </xf>
    <xf numFmtId="41" fontId="3" fillId="72" borderId="35" xfId="0" applyNumberFormat="1" applyFont="1" applyFill="1" applyBorder="1" applyAlignment="1">
      <alignment horizontal="center"/>
    </xf>
    <xf numFmtId="0" fontId="3" fillId="72" borderId="6" xfId="0" applyFont="1" applyFill="1" applyBorder="1" applyAlignment="1">
      <alignment horizontal="left"/>
    </xf>
    <xf numFmtId="41" fontId="3" fillId="72" borderId="6" xfId="0" applyNumberFormat="1" applyFont="1" applyFill="1" applyBorder="1" applyAlignment="1">
      <alignment horizontal="center"/>
    </xf>
    <xf numFmtId="1" fontId="13" fillId="72" borderId="6" xfId="0" applyNumberFormat="1" applyFont="1" applyFill="1" applyBorder="1" applyAlignment="1">
      <alignment horizontal="center" vertical="center"/>
    </xf>
    <xf numFmtId="1" fontId="13" fillId="72" borderId="40" xfId="0" applyNumberFormat="1" applyFont="1" applyFill="1" applyBorder="1" applyAlignment="1">
      <alignment horizontal="center"/>
    </xf>
    <xf numFmtId="1" fontId="13" fillId="72" borderId="42" xfId="0" applyNumberFormat="1" applyFont="1" applyFill="1" applyBorder="1" applyAlignment="1">
      <alignment horizontal="center" vertical="center"/>
    </xf>
    <xf numFmtId="0" fontId="3" fillId="72" borderId="36" xfId="0" applyFont="1" applyFill="1" applyBorder="1" applyAlignment="1">
      <alignment horizontal="left"/>
    </xf>
    <xf numFmtId="41" fontId="3" fillId="72" borderId="50" xfId="0" applyNumberFormat="1" applyFont="1" applyFill="1" applyBorder="1" applyAlignment="1">
      <alignment horizontal="center"/>
    </xf>
    <xf numFmtId="0" fontId="3" fillId="72" borderId="37" xfId="0" applyFont="1" applyFill="1" applyBorder="1" applyAlignment="1">
      <alignment horizontal="left" wrapText="1"/>
    </xf>
    <xf numFmtId="41" fontId="3" fillId="72" borderId="37" xfId="0" applyNumberFormat="1" applyFont="1" applyFill="1" applyBorder="1" applyAlignment="1">
      <alignment horizontal="center"/>
    </xf>
    <xf numFmtId="1" fontId="13" fillId="72" borderId="49" xfId="0" applyNumberFormat="1" applyFont="1" applyFill="1" applyBorder="1" applyAlignment="1">
      <alignment horizontal="center" vertical="center"/>
    </xf>
    <xf numFmtId="1" fontId="13" fillId="72" borderId="53" xfId="0" applyNumberFormat="1" applyFont="1" applyFill="1" applyBorder="1" applyAlignment="1">
      <alignment horizontal="center" vertical="center"/>
    </xf>
    <xf numFmtId="1" fontId="13" fillId="72" borderId="57" xfId="0" applyNumberFormat="1" applyFont="1" applyFill="1" applyBorder="1" applyAlignment="1">
      <alignment horizontal="center" vertical="center"/>
    </xf>
    <xf numFmtId="0" fontId="3" fillId="72" borderId="46" xfId="0" applyFont="1" applyFill="1" applyBorder="1" applyAlignment="1">
      <alignment horizontal="left"/>
    </xf>
    <xf numFmtId="41" fontId="3" fillId="72" borderId="46" xfId="0" applyNumberFormat="1" applyFont="1" applyFill="1" applyBorder="1" applyAlignment="1">
      <alignment horizontal="center"/>
    </xf>
    <xf numFmtId="1" fontId="13" fillId="72" borderId="45" xfId="0" applyNumberFormat="1" applyFont="1" applyFill="1" applyBorder="1" applyAlignment="1">
      <alignment horizontal="center" vertical="center"/>
    </xf>
    <xf numFmtId="1" fontId="13" fillId="72" borderId="54" xfId="0" applyNumberFormat="1" applyFont="1" applyFill="1" applyBorder="1" applyAlignment="1">
      <alignment horizontal="center" vertical="center"/>
    </xf>
    <xf numFmtId="0" fontId="3" fillId="72" borderId="35" xfId="0" applyFont="1" applyFill="1" applyBorder="1" applyAlignment="1">
      <alignment horizontal="left" wrapText="1"/>
    </xf>
    <xf numFmtId="41" fontId="3" fillId="72" borderId="52" xfId="0" applyNumberFormat="1" applyFont="1" applyFill="1" applyBorder="1" applyAlignment="1">
      <alignment horizontal="center"/>
    </xf>
    <xf numFmtId="1" fontId="13" fillId="72" borderId="35" xfId="0" applyNumberFormat="1" applyFont="1" applyFill="1" applyBorder="1" applyAlignment="1">
      <alignment horizontal="center" vertical="center"/>
    </xf>
    <xf numFmtId="1" fontId="13" fillId="72" borderId="39" xfId="0" applyNumberFormat="1" applyFont="1" applyFill="1" applyBorder="1" applyAlignment="1">
      <alignment horizontal="center" vertical="center"/>
    </xf>
    <xf numFmtId="41" fontId="3" fillId="72" borderId="51" xfId="0" applyNumberFormat="1" applyFont="1" applyFill="1" applyBorder="1" applyAlignment="1">
      <alignment horizontal="center"/>
    </xf>
    <xf numFmtId="1" fontId="13" fillId="72" borderId="51" xfId="0" applyNumberFormat="1" applyFont="1" applyFill="1" applyBorder="1" applyAlignment="1">
      <alignment horizontal="center" vertical="center"/>
    </xf>
    <xf numFmtId="1" fontId="13" fillId="72" borderId="41" xfId="0" applyNumberFormat="1" applyFont="1" applyFill="1" applyBorder="1" applyAlignment="1">
      <alignment horizontal="center" vertical="center"/>
    </xf>
    <xf numFmtId="1" fontId="13" fillId="72" borderId="6" xfId="0" applyNumberFormat="1" applyFont="1" applyFill="1" applyBorder="1" applyAlignment="1">
      <alignment horizontal="center"/>
    </xf>
    <xf numFmtId="1" fontId="13" fillId="72" borderId="41" xfId="0" applyNumberFormat="1" applyFont="1" applyFill="1" applyBorder="1" applyAlignment="1">
      <alignment horizontal="center"/>
    </xf>
    <xf numFmtId="1" fontId="13" fillId="72" borderId="50" xfId="0" applyNumberFormat="1" applyFont="1" applyFill="1" applyBorder="1" applyAlignment="1">
      <alignment horizontal="center"/>
    </xf>
    <xf numFmtId="1" fontId="13" fillId="72" borderId="48" xfId="0" applyNumberFormat="1" applyFont="1" applyFill="1" applyBorder="1" applyAlignment="1">
      <alignment horizontal="center" vertical="center"/>
    </xf>
    <xf numFmtId="1" fontId="13" fillId="72" borderId="37" xfId="0" applyNumberFormat="1" applyFont="1" applyFill="1" applyBorder="1" applyAlignment="1">
      <alignment horizontal="center" vertical="center"/>
    </xf>
    <xf numFmtId="41" fontId="3" fillId="72" borderId="36" xfId="0" applyNumberFormat="1" applyFont="1" applyFill="1" applyBorder="1" applyAlignment="1">
      <alignment horizontal="center"/>
    </xf>
    <xf numFmtId="1" fontId="13" fillId="72" borderId="46" xfId="0" applyNumberFormat="1" applyFont="1" applyFill="1" applyBorder="1" applyAlignment="1">
      <alignment horizontal="center" vertical="center"/>
    </xf>
    <xf numFmtId="1" fontId="13" fillId="72" borderId="21" xfId="0" applyNumberFormat="1" applyFont="1" applyFill="1" applyBorder="1" applyAlignment="1">
      <alignment horizontal="center" vertical="center"/>
    </xf>
    <xf numFmtId="1" fontId="13" fillId="72" borderId="47" xfId="0" applyNumberFormat="1" applyFont="1" applyFill="1" applyBorder="1" applyAlignment="1">
      <alignment horizontal="center" vertical="center"/>
    </xf>
    <xf numFmtId="1" fontId="13" fillId="72" borderId="59" xfId="0" applyNumberFormat="1" applyFont="1" applyFill="1" applyBorder="1" applyAlignment="1">
      <alignment horizontal="center"/>
    </xf>
    <xf numFmtId="1" fontId="13" fillId="72" borderId="36" xfId="0" applyNumberFormat="1" applyFont="1" applyFill="1" applyBorder="1" applyAlignment="1">
      <alignment horizontal="center" vertical="center"/>
    </xf>
    <xf numFmtId="1" fontId="13" fillId="72" borderId="58" xfId="0" applyNumberFormat="1" applyFont="1" applyFill="1" applyBorder="1" applyAlignment="1">
      <alignment horizontal="center" vertical="center"/>
    </xf>
    <xf numFmtId="1" fontId="13" fillId="72" borderId="44" xfId="0" applyNumberFormat="1" applyFont="1" applyFill="1" applyBorder="1" applyAlignment="1">
      <alignment horizontal="center" vertical="center"/>
    </xf>
    <xf numFmtId="0" fontId="3" fillId="72" borderId="6" xfId="0" applyFont="1" applyFill="1" applyBorder="1" applyAlignment="1">
      <alignment/>
    </xf>
    <xf numFmtId="1" fontId="13" fillId="72" borderId="52" xfId="0" applyNumberFormat="1" applyFont="1" applyFill="1" applyBorder="1" applyAlignment="1">
      <alignment horizontal="center" vertical="center"/>
    </xf>
    <xf numFmtId="169" fontId="13" fillId="72" borderId="42" xfId="0" applyNumberFormat="1" applyFont="1" applyFill="1" applyBorder="1" applyAlignment="1">
      <alignment horizontal="center" vertical="center"/>
    </xf>
    <xf numFmtId="0" fontId="3" fillId="72" borderId="36" xfId="0" applyFont="1" applyFill="1" applyBorder="1" applyAlignment="1">
      <alignment horizontal="center"/>
    </xf>
    <xf numFmtId="2" fontId="13" fillId="72" borderId="43" xfId="0" applyNumberFormat="1" applyFont="1" applyFill="1" applyBorder="1" applyAlignment="1">
      <alignment horizontal="center"/>
    </xf>
    <xf numFmtId="2" fontId="13" fillId="72" borderId="44" xfId="0" applyNumberFormat="1" applyFont="1" applyFill="1" applyBorder="1" applyAlignment="1">
      <alignment horizontal="center" vertical="center"/>
    </xf>
    <xf numFmtId="169" fontId="13" fillId="72" borderId="35" xfId="0" applyNumberFormat="1" applyFont="1" applyFill="1" applyBorder="1" applyAlignment="1">
      <alignment horizontal="center" vertical="center"/>
    </xf>
    <xf numFmtId="169" fontId="13" fillId="72" borderId="39" xfId="0" applyNumberFormat="1" applyFont="1" applyFill="1" applyBorder="1" applyAlignment="1">
      <alignment horizontal="center" vertical="center"/>
    </xf>
    <xf numFmtId="169" fontId="13" fillId="72" borderId="6" xfId="0" applyNumberFormat="1" applyFont="1" applyFill="1" applyBorder="1" applyAlignment="1">
      <alignment horizontal="center" vertical="center" wrapText="1"/>
    </xf>
    <xf numFmtId="169" fontId="13" fillId="72" borderId="51" xfId="0" applyNumberFormat="1" applyFont="1" applyFill="1" applyBorder="1" applyAlignment="1">
      <alignment horizontal="center" vertical="center" wrapText="1"/>
    </xf>
    <xf numFmtId="169" fontId="13" fillId="72" borderId="41" xfId="0" applyNumberFormat="1" applyFont="1" applyFill="1" applyBorder="1" applyAlignment="1">
      <alignment horizontal="center" vertical="center" wrapText="1"/>
    </xf>
    <xf numFmtId="169" fontId="148" fillId="72" borderId="51" xfId="0" applyNumberFormat="1" applyFont="1" applyFill="1" applyBorder="1" applyAlignment="1">
      <alignment horizontal="center" vertical="center" wrapText="1"/>
    </xf>
    <xf numFmtId="169" fontId="148" fillId="72" borderId="41" xfId="0" applyNumberFormat="1" applyFont="1" applyFill="1" applyBorder="1" applyAlignment="1">
      <alignment horizontal="center" vertical="center" wrapText="1"/>
    </xf>
    <xf numFmtId="169" fontId="13" fillId="72" borderId="36" xfId="0" applyNumberFormat="1" applyFont="1" applyFill="1" applyBorder="1" applyAlignment="1">
      <alignment horizontal="center" vertical="center"/>
    </xf>
    <xf numFmtId="169" fontId="13" fillId="72" borderId="6" xfId="0" applyNumberFormat="1" applyFont="1" applyFill="1" applyBorder="1" applyAlignment="1">
      <alignment horizontal="center" vertical="center"/>
    </xf>
    <xf numFmtId="169" fontId="13" fillId="72" borderId="41" xfId="0" applyNumberFormat="1" applyFont="1" applyFill="1" applyBorder="1" applyAlignment="1">
      <alignment horizontal="center" vertical="center"/>
    </xf>
    <xf numFmtId="169" fontId="3" fillId="72" borderId="36" xfId="0" applyNumberFormat="1" applyFont="1" applyFill="1" applyBorder="1" applyAlignment="1">
      <alignment horizontal="center" vertical="center"/>
    </xf>
    <xf numFmtId="169" fontId="3" fillId="72" borderId="50" xfId="0" applyNumberFormat="1" applyFont="1" applyFill="1" applyBorder="1" applyAlignment="1">
      <alignment horizontal="center" vertical="center"/>
    </xf>
    <xf numFmtId="169" fontId="3" fillId="72" borderId="48" xfId="0" applyNumberFormat="1" applyFont="1" applyFill="1" applyBorder="1" applyAlignment="1">
      <alignment horizontal="center" vertical="center"/>
    </xf>
    <xf numFmtId="169" fontId="3" fillId="72" borderId="37" xfId="0" applyNumberFormat="1" applyFont="1" applyFill="1" applyBorder="1" applyAlignment="1">
      <alignment horizontal="center" vertical="center"/>
    </xf>
    <xf numFmtId="169" fontId="3" fillId="72" borderId="57" xfId="0" applyNumberFormat="1" applyFont="1" applyFill="1" applyBorder="1" applyAlignment="1">
      <alignment horizontal="center" vertical="center"/>
    </xf>
    <xf numFmtId="169" fontId="3" fillId="72" borderId="42" xfId="0" applyNumberFormat="1" applyFont="1" applyFill="1" applyBorder="1" applyAlignment="1">
      <alignment horizontal="center" vertical="center"/>
    </xf>
    <xf numFmtId="169" fontId="3" fillId="72" borderId="6" xfId="0" applyNumberFormat="1" applyFont="1" applyFill="1" applyBorder="1" applyAlignment="1">
      <alignment horizontal="center" vertical="center"/>
    </xf>
    <xf numFmtId="169" fontId="3" fillId="72" borderId="51" xfId="0" applyNumberFormat="1" applyFont="1" applyFill="1" applyBorder="1" applyAlignment="1">
      <alignment horizontal="center" vertical="center"/>
    </xf>
    <xf numFmtId="169" fontId="3" fillId="72" borderId="41" xfId="0" applyNumberFormat="1" applyFont="1" applyFill="1" applyBorder="1" applyAlignment="1">
      <alignment horizontal="center" vertical="center"/>
    </xf>
    <xf numFmtId="169" fontId="3" fillId="72" borderId="46" xfId="0" applyNumberFormat="1" applyFont="1" applyFill="1" applyBorder="1" applyAlignment="1">
      <alignment horizontal="center" vertical="center"/>
    </xf>
    <xf numFmtId="169" fontId="3" fillId="72" borderId="60" xfId="0" applyNumberFormat="1" applyFont="1" applyFill="1" applyBorder="1" applyAlignment="1">
      <alignment horizontal="center" vertical="center"/>
    </xf>
    <xf numFmtId="169" fontId="3" fillId="72" borderId="61" xfId="0" applyNumberFormat="1" applyFont="1" applyFill="1" applyBorder="1" applyAlignment="1">
      <alignment horizontal="center" vertical="center"/>
    </xf>
    <xf numFmtId="169" fontId="148" fillId="72" borderId="6" xfId="0" applyNumberFormat="1" applyFont="1" applyFill="1" applyBorder="1" applyAlignment="1">
      <alignment horizontal="center" vertical="center" wrapText="1"/>
    </xf>
    <xf numFmtId="169" fontId="15" fillId="72" borderId="37" xfId="0" applyNumberFormat="1" applyFont="1" applyFill="1" applyBorder="1" applyAlignment="1">
      <alignment horizontal="center" vertical="center"/>
    </xf>
    <xf numFmtId="169" fontId="15" fillId="72" borderId="57" xfId="0" applyNumberFormat="1" applyFont="1" applyFill="1" applyBorder="1" applyAlignment="1">
      <alignment horizontal="center" vertical="center"/>
    </xf>
    <xf numFmtId="169" fontId="15" fillId="72" borderId="42" xfId="0" applyNumberFormat="1" applyFont="1" applyFill="1" applyBorder="1" applyAlignment="1">
      <alignment horizontal="center" vertical="center"/>
    </xf>
    <xf numFmtId="169" fontId="15" fillId="72" borderId="6" xfId="0" applyNumberFormat="1" applyFont="1" applyFill="1" applyBorder="1" applyAlignment="1">
      <alignment horizontal="center" vertical="center"/>
    </xf>
    <xf numFmtId="169" fontId="15" fillId="72" borderId="51" xfId="0" applyNumberFormat="1" applyFont="1" applyFill="1" applyBorder="1" applyAlignment="1">
      <alignment horizontal="center" vertical="center"/>
    </xf>
    <xf numFmtId="169" fontId="15" fillId="72" borderId="41" xfId="0" applyNumberFormat="1" applyFont="1" applyFill="1" applyBorder="1" applyAlignment="1">
      <alignment horizontal="center" vertical="center"/>
    </xf>
    <xf numFmtId="169" fontId="15" fillId="72" borderId="36" xfId="0" applyNumberFormat="1" applyFont="1" applyFill="1" applyBorder="1" applyAlignment="1">
      <alignment horizontal="center" vertical="center"/>
    </xf>
    <xf numFmtId="169" fontId="15" fillId="72" borderId="50" xfId="0" applyNumberFormat="1" applyFont="1" applyFill="1" applyBorder="1" applyAlignment="1">
      <alignment horizontal="center" vertical="center"/>
    </xf>
    <xf numFmtId="169" fontId="15" fillId="72" borderId="48" xfId="0" applyNumberFormat="1" applyFont="1" applyFill="1" applyBorder="1" applyAlignment="1">
      <alignment horizontal="center" vertical="center"/>
    </xf>
    <xf numFmtId="169" fontId="3" fillId="72" borderId="35" xfId="0" applyNumberFormat="1" applyFont="1" applyFill="1" applyBorder="1" applyAlignment="1">
      <alignment horizontal="center" vertical="center"/>
    </xf>
    <xf numFmtId="169" fontId="3" fillId="72" borderId="52" xfId="0" applyNumberFormat="1" applyFont="1" applyFill="1" applyBorder="1" applyAlignment="1">
      <alignment horizontal="center" vertical="center"/>
    </xf>
    <xf numFmtId="169" fontId="3" fillId="72" borderId="39" xfId="0" applyNumberFormat="1" applyFont="1" applyFill="1" applyBorder="1" applyAlignment="1">
      <alignment horizontal="center" vertical="center"/>
    </xf>
    <xf numFmtId="169" fontId="149" fillId="72" borderId="50" xfId="0" applyNumberFormat="1" applyFont="1" applyFill="1" applyBorder="1" applyAlignment="1">
      <alignment horizontal="center" vertical="center"/>
    </xf>
    <xf numFmtId="169" fontId="149" fillId="72" borderId="48" xfId="0" applyNumberFormat="1" applyFont="1" applyFill="1" applyBorder="1" applyAlignment="1">
      <alignment horizontal="center" vertical="center"/>
    </xf>
    <xf numFmtId="0" fontId="12" fillId="72" borderId="0" xfId="0" applyFont="1" applyFill="1" applyAlignment="1">
      <alignment/>
    </xf>
    <xf numFmtId="49" fontId="48" fillId="0" borderId="0" xfId="2006" applyNumberFormat="1" applyFont="1" applyFill="1" applyAlignment="1" applyProtection="1">
      <alignment horizontal="left"/>
      <protection/>
    </xf>
    <xf numFmtId="49" fontId="48" fillId="0" borderId="0" xfId="2006" applyNumberFormat="1" applyFont="1" applyFill="1" applyProtection="1">
      <alignment/>
      <protection/>
    </xf>
    <xf numFmtId="2" fontId="48" fillId="0" borderId="0" xfId="2006" applyNumberFormat="1" applyFont="1" applyFill="1" applyProtection="1">
      <alignment/>
      <protection/>
    </xf>
    <xf numFmtId="0" fontId="48" fillId="0" borderId="0" xfId="2006" applyFont="1" applyFill="1" applyProtection="1">
      <alignment/>
      <protection/>
    </xf>
    <xf numFmtId="0" fontId="48" fillId="0" borderId="0" xfId="2006" applyFont="1" applyFill="1" applyAlignment="1" applyProtection="1">
      <alignment horizontal="right"/>
      <protection/>
    </xf>
    <xf numFmtId="1" fontId="48" fillId="0" borderId="0" xfId="2006" applyNumberFormat="1" applyFont="1" applyFill="1" applyAlignment="1" applyProtection="1">
      <alignment horizontal="left"/>
      <protection/>
    </xf>
    <xf numFmtId="1" fontId="48" fillId="0" borderId="0" xfId="2006" applyNumberFormat="1" applyFont="1" applyFill="1" applyProtection="1">
      <alignment/>
      <protection/>
    </xf>
    <xf numFmtId="1" fontId="48" fillId="0" borderId="0" xfId="2006" applyNumberFormat="1" applyFont="1" applyFill="1" applyAlignment="1" applyProtection="1">
      <alignment horizontal="center" vertical="center" wrapText="1"/>
      <protection/>
    </xf>
    <xf numFmtId="1" fontId="48" fillId="0" borderId="0" xfId="2006" applyNumberFormat="1" applyFont="1" applyFill="1" applyAlignment="1" applyProtection="1">
      <alignment horizontal="right"/>
      <protection/>
    </xf>
    <xf numFmtId="0" fontId="49" fillId="0" borderId="0" xfId="2006" applyFont="1" applyAlignment="1" applyProtection="1">
      <alignment horizontal="left"/>
      <protection/>
    </xf>
    <xf numFmtId="0" fontId="49" fillId="0" borderId="0" xfId="2006" applyFont="1" applyProtection="1">
      <alignment/>
      <protection/>
    </xf>
    <xf numFmtId="0" fontId="18" fillId="0" borderId="0" xfId="2006" applyFont="1" applyAlignment="1" applyProtection="1">
      <alignment horizontal="center" vertical="center" wrapText="1"/>
      <protection/>
    </xf>
    <xf numFmtId="0" fontId="18" fillId="0" borderId="0" xfId="2006" applyFont="1" applyProtection="1">
      <alignment/>
      <protection/>
    </xf>
    <xf numFmtId="0" fontId="18" fillId="0" borderId="0" xfId="2006" applyFont="1" applyAlignment="1" applyProtection="1">
      <alignment horizontal="right" vertical="center"/>
      <protection/>
    </xf>
    <xf numFmtId="0" fontId="48" fillId="0" borderId="0" xfId="2006" applyFont="1" applyAlignment="1" applyProtection="1">
      <alignment horizontal="left"/>
      <protection/>
    </xf>
    <xf numFmtId="0" fontId="48" fillId="0" borderId="0" xfId="2006" applyFont="1" applyProtection="1">
      <alignment/>
      <protection/>
    </xf>
    <xf numFmtId="0" fontId="48" fillId="0" borderId="0" xfId="2006" applyFont="1" applyAlignment="1" applyProtection="1">
      <alignment horizontal="centerContinuous" wrapText="1"/>
      <protection/>
    </xf>
    <xf numFmtId="0" fontId="18" fillId="0" borderId="0" xfId="2006" applyFont="1" applyFill="1" applyBorder="1" applyAlignment="1" applyProtection="1">
      <alignment horizontal="center" vertical="center" wrapText="1"/>
      <protection/>
    </xf>
    <xf numFmtId="0" fontId="17" fillId="0" borderId="0" xfId="2006" applyFont="1" applyAlignment="1" applyProtection="1">
      <alignment horizontal="centerContinuous" wrapText="1"/>
      <protection/>
    </xf>
    <xf numFmtId="0" fontId="17" fillId="0" borderId="0" xfId="2006" applyFont="1" applyProtection="1">
      <alignment/>
      <protection/>
    </xf>
    <xf numFmtId="0" fontId="48" fillId="0" borderId="0" xfId="2006" applyFont="1" applyFill="1" applyBorder="1" applyAlignment="1" applyProtection="1">
      <alignment horizontal="left"/>
      <protection/>
    </xf>
    <xf numFmtId="0" fontId="48" fillId="0" borderId="0" xfId="2006" applyFont="1" applyFill="1" applyBorder="1" applyProtection="1">
      <alignment/>
      <protection/>
    </xf>
    <xf numFmtId="0" fontId="18" fillId="0" borderId="0" xfId="2006" applyFont="1" applyFill="1" applyBorder="1" applyAlignment="1" applyProtection="1">
      <alignment horizontal="center"/>
      <protection/>
    </xf>
    <xf numFmtId="0" fontId="17" fillId="0" borderId="0" xfId="2006" applyFont="1" applyFill="1" applyBorder="1" applyProtection="1">
      <alignment/>
      <protection/>
    </xf>
    <xf numFmtId="0" fontId="17" fillId="0" borderId="14" xfId="2006" applyFont="1" applyBorder="1" applyAlignment="1" applyProtection="1">
      <alignment horizontal="center" vertical="center" wrapText="1" shrinkToFit="1"/>
      <protection/>
    </xf>
    <xf numFmtId="0" fontId="17" fillId="0" borderId="14" xfId="2006" applyNumberFormat="1" applyFont="1" applyBorder="1" applyAlignment="1" applyProtection="1">
      <alignment horizontal="center" vertical="center" wrapText="1"/>
      <protection/>
    </xf>
    <xf numFmtId="0" fontId="17" fillId="0" borderId="14" xfId="2006" applyFont="1" applyBorder="1" applyAlignment="1" applyProtection="1">
      <alignment horizontal="center" vertical="center" wrapText="1"/>
      <protection/>
    </xf>
    <xf numFmtId="0" fontId="17" fillId="0" borderId="14" xfId="2008" applyFont="1" applyBorder="1" applyAlignment="1" applyProtection="1">
      <alignment horizontal="center" vertical="center" wrapText="1"/>
      <protection/>
    </xf>
    <xf numFmtId="49" fontId="48" fillId="0" borderId="0" xfId="2006" applyNumberFormat="1" applyFont="1" applyProtection="1">
      <alignment/>
      <protection/>
    </xf>
    <xf numFmtId="0" fontId="18" fillId="0" borderId="55" xfId="2006" applyFont="1" applyFill="1" applyBorder="1" applyAlignment="1" applyProtection="1">
      <alignment vertical="center" wrapText="1"/>
      <protection/>
    </xf>
    <xf numFmtId="0" fontId="18" fillId="0" borderId="55" xfId="2006" applyFont="1" applyBorder="1" applyAlignment="1" applyProtection="1">
      <alignment horizontal="center" vertical="center" wrapText="1"/>
      <protection/>
    </xf>
    <xf numFmtId="176" fontId="18" fillId="3" borderId="55" xfId="2006" applyNumberFormat="1" applyFont="1" applyFill="1" applyBorder="1" applyAlignment="1" applyProtection="1">
      <alignment horizontal="right" vertical="center"/>
      <protection/>
    </xf>
    <xf numFmtId="4" fontId="18" fillId="3" borderId="55" xfId="2006" applyNumberFormat="1" applyFont="1" applyFill="1" applyBorder="1" applyAlignment="1" applyProtection="1">
      <alignment horizontal="right" vertical="center"/>
      <protection/>
    </xf>
    <xf numFmtId="4" fontId="18" fillId="0" borderId="14" xfId="2006" applyNumberFormat="1" applyFont="1" applyFill="1" applyBorder="1" applyAlignment="1" applyProtection="1">
      <alignment horizontal="right" vertical="center"/>
      <protection/>
    </xf>
    <xf numFmtId="0" fontId="18" fillId="0" borderId="14" xfId="2006" applyFont="1" applyFill="1" applyBorder="1" applyAlignment="1" applyProtection="1">
      <alignment horizontal="center" vertical="center" wrapText="1"/>
      <protection/>
    </xf>
    <xf numFmtId="0" fontId="18" fillId="0" borderId="14" xfId="2006" applyFont="1" applyFill="1" applyBorder="1" applyAlignment="1" applyProtection="1">
      <alignment vertical="center" wrapText="1"/>
      <protection/>
    </xf>
    <xf numFmtId="0" fontId="18" fillId="0" borderId="14" xfId="2006" applyFont="1" applyBorder="1" applyAlignment="1" applyProtection="1">
      <alignment horizontal="center" vertical="center"/>
      <protection/>
    </xf>
    <xf numFmtId="176" fontId="18" fillId="3" borderId="14" xfId="2006" applyNumberFormat="1" applyFont="1" applyFill="1" applyBorder="1" applyAlignment="1" applyProtection="1">
      <alignment horizontal="right" vertical="center"/>
      <protection/>
    </xf>
    <xf numFmtId="176" fontId="18" fillId="4" borderId="14" xfId="2006" applyNumberFormat="1" applyFont="1" applyFill="1" applyBorder="1" applyAlignment="1" applyProtection="1">
      <alignment horizontal="right" vertical="center"/>
      <protection locked="0"/>
    </xf>
    <xf numFmtId="172" fontId="18" fillId="0" borderId="14" xfId="2006" applyNumberFormat="1" applyFont="1" applyFill="1" applyBorder="1" applyAlignment="1" applyProtection="1">
      <alignment horizontal="right" vertical="center"/>
      <protection/>
    </xf>
    <xf numFmtId="0" fontId="48" fillId="0" borderId="0" xfId="2006" applyFont="1" applyFill="1" applyAlignment="1" applyProtection="1">
      <alignment horizontal="left"/>
      <protection/>
    </xf>
    <xf numFmtId="0" fontId="18" fillId="0" borderId="14" xfId="2006" applyFont="1" applyFill="1" applyBorder="1" applyAlignment="1" applyProtection="1">
      <alignment horizontal="left" vertical="center" wrapText="1" indent="1"/>
      <protection/>
    </xf>
    <xf numFmtId="0" fontId="18" fillId="0" borderId="14" xfId="2006" applyFont="1" applyFill="1" applyBorder="1" applyAlignment="1" applyProtection="1">
      <alignment horizontal="center" vertical="center"/>
      <protection/>
    </xf>
    <xf numFmtId="176" fontId="18" fillId="0" borderId="14" xfId="2006" applyNumberFormat="1" applyFont="1" applyFill="1" applyBorder="1" applyAlignment="1" applyProtection="1">
      <alignment horizontal="right" vertical="center"/>
      <protection/>
    </xf>
    <xf numFmtId="0" fontId="17" fillId="0" borderId="0" xfId="2006" applyFont="1" applyFill="1" applyProtection="1">
      <alignment/>
      <protection/>
    </xf>
    <xf numFmtId="0" fontId="18" fillId="0" borderId="62" xfId="2006" applyFont="1" applyFill="1" applyBorder="1" applyAlignment="1" applyProtection="1">
      <alignment vertical="center" wrapText="1"/>
      <protection/>
    </xf>
    <xf numFmtId="0" fontId="18" fillId="0" borderId="62" xfId="2006" applyFont="1" applyFill="1" applyBorder="1" applyAlignment="1" applyProtection="1">
      <alignment horizontal="center" vertical="center"/>
      <protection/>
    </xf>
    <xf numFmtId="176" fontId="18" fillId="4" borderId="62" xfId="2006" applyNumberFormat="1" applyFont="1" applyFill="1" applyBorder="1" applyAlignment="1" applyProtection="1">
      <alignment horizontal="right" vertical="center"/>
      <protection locked="0"/>
    </xf>
    <xf numFmtId="172" fontId="18" fillId="0" borderId="62" xfId="2006" applyNumberFormat="1" applyFont="1" applyFill="1" applyBorder="1" applyAlignment="1" applyProtection="1">
      <alignment horizontal="right" vertical="center"/>
      <protection/>
    </xf>
    <xf numFmtId="49" fontId="17" fillId="0" borderId="0" xfId="1905" applyProtection="1">
      <alignment vertical="top"/>
      <protection/>
    </xf>
    <xf numFmtId="49" fontId="17" fillId="0" borderId="0" xfId="1905" applyBorder="1" applyProtection="1">
      <alignment vertical="top"/>
      <protection/>
    </xf>
    <xf numFmtId="0" fontId="17" fillId="0" borderId="63" xfId="2006" applyFont="1" applyFill="1" applyBorder="1" applyAlignment="1" applyProtection="1">
      <alignment horizontal="left" vertical="center" wrapText="1"/>
      <protection/>
    </xf>
    <xf numFmtId="0" fontId="17" fillId="0" borderId="63" xfId="2006" applyFont="1" applyBorder="1" applyAlignment="1" applyProtection="1">
      <alignment horizontal="center" vertical="center" wrapText="1"/>
      <protection/>
    </xf>
    <xf numFmtId="176" fontId="17" fillId="4" borderId="63" xfId="2006" applyNumberFormat="1" applyFont="1" applyFill="1" applyBorder="1" applyAlignment="1" applyProtection="1">
      <alignment horizontal="right" vertical="center"/>
      <protection locked="0"/>
    </xf>
    <xf numFmtId="176" fontId="17" fillId="3" borderId="63" xfId="2006" applyNumberFormat="1" applyFont="1" applyFill="1" applyBorder="1" applyAlignment="1" applyProtection="1">
      <alignment horizontal="right" vertical="center"/>
      <protection/>
    </xf>
    <xf numFmtId="0" fontId="0" fillId="0" borderId="55" xfId="2006" applyFont="1" applyFill="1" applyBorder="1" applyAlignment="1" applyProtection="1">
      <alignment horizontal="left" vertical="center" wrapText="1"/>
      <protection/>
    </xf>
    <xf numFmtId="0" fontId="0" fillId="0" borderId="55" xfId="2006" applyFont="1" applyBorder="1" applyAlignment="1" applyProtection="1">
      <alignment horizontal="center" vertical="center" wrapText="1"/>
      <protection/>
    </xf>
    <xf numFmtId="4" fontId="17" fillId="3" borderId="55" xfId="2006" applyNumberFormat="1" applyFont="1" applyFill="1" applyBorder="1" applyAlignment="1" applyProtection="1">
      <alignment horizontal="right" vertical="center"/>
      <protection/>
    </xf>
    <xf numFmtId="0" fontId="17" fillId="0" borderId="14" xfId="2006" applyFont="1" applyFill="1" applyBorder="1" applyAlignment="1" applyProtection="1">
      <alignment horizontal="left" vertical="center" wrapText="1"/>
      <protection/>
    </xf>
    <xf numFmtId="0" fontId="17" fillId="0" borderId="14" xfId="2006" applyFont="1" applyBorder="1" applyAlignment="1" applyProtection="1">
      <alignment horizontal="center" vertical="center"/>
      <protection/>
    </xf>
    <xf numFmtId="176" fontId="17" fillId="4" borderId="14" xfId="2006" applyNumberFormat="1" applyFont="1" applyFill="1" applyBorder="1" applyAlignment="1" applyProtection="1">
      <alignment horizontal="right" vertical="center"/>
      <protection locked="0"/>
    </xf>
    <xf numFmtId="176" fontId="17" fillId="3" borderId="14" xfId="2006" applyNumberFormat="1" applyFont="1" applyFill="1" applyBorder="1" applyAlignment="1" applyProtection="1">
      <alignment horizontal="right" vertical="center"/>
      <protection/>
    </xf>
    <xf numFmtId="49" fontId="17" fillId="0" borderId="0" xfId="1905" applyFill="1" applyBorder="1" applyProtection="1">
      <alignment vertical="top"/>
      <protection/>
    </xf>
    <xf numFmtId="0" fontId="0" fillId="0" borderId="14" xfId="2006" applyFont="1" applyFill="1" applyBorder="1" applyAlignment="1" applyProtection="1">
      <alignment horizontal="left" vertical="center" wrapText="1" indent="1"/>
      <protection/>
    </xf>
    <xf numFmtId="0" fontId="17" fillId="0" borderId="14" xfId="2006" applyFont="1" applyFill="1" applyBorder="1" applyAlignment="1" applyProtection="1">
      <alignment horizontal="center" vertical="center"/>
      <protection/>
    </xf>
    <xf numFmtId="176" fontId="17" fillId="0" borderId="14" xfId="2006" applyNumberFormat="1" applyFont="1" applyFill="1" applyBorder="1" applyAlignment="1" applyProtection="1">
      <alignment horizontal="right" vertical="center"/>
      <protection/>
    </xf>
    <xf numFmtId="49" fontId="17" fillId="0" borderId="0" xfId="1905" applyFill="1" applyProtection="1">
      <alignment vertical="top"/>
      <protection/>
    </xf>
    <xf numFmtId="0" fontId="17" fillId="0" borderId="14" xfId="2006" applyFont="1" applyFill="1" applyBorder="1" applyAlignment="1" applyProtection="1">
      <alignment horizontal="left" vertical="top" wrapText="1"/>
      <protection/>
    </xf>
    <xf numFmtId="0" fontId="0" fillId="0" borderId="62" xfId="2006" applyFont="1" applyFill="1" applyBorder="1" applyAlignment="1" applyProtection="1">
      <alignment horizontal="left" vertical="top" wrapText="1"/>
      <protection/>
    </xf>
    <xf numFmtId="0" fontId="17" fillId="0" borderId="62" xfId="2006" applyFont="1" applyFill="1" applyBorder="1" applyAlignment="1" applyProtection="1">
      <alignment horizontal="center" vertical="center"/>
      <protection/>
    </xf>
    <xf numFmtId="176" fontId="17" fillId="4" borderId="62" xfId="2006" applyNumberFormat="1" applyFont="1" applyFill="1" applyBorder="1" applyAlignment="1" applyProtection="1">
      <alignment horizontal="right" vertical="center"/>
      <protection locked="0"/>
    </xf>
    <xf numFmtId="176" fontId="17" fillId="3" borderId="62" xfId="2006" applyNumberFormat="1" applyFont="1" applyFill="1" applyBorder="1" applyAlignment="1" applyProtection="1">
      <alignment horizontal="right" vertical="center"/>
      <protection/>
    </xf>
    <xf numFmtId="0" fontId="17" fillId="0" borderId="0" xfId="2006" applyFont="1" applyBorder="1" applyAlignment="1" applyProtection="1">
      <alignment horizontal="center" vertical="center" wrapText="1"/>
      <protection/>
    </xf>
    <xf numFmtId="0" fontId="18" fillId="0" borderId="0" xfId="2006" applyFont="1" applyFill="1" applyBorder="1" applyAlignment="1" applyProtection="1">
      <alignment horizontal="center" vertical="top" wrapText="1"/>
      <protection/>
    </xf>
    <xf numFmtId="0" fontId="17" fillId="0" borderId="0" xfId="2006" applyFont="1" applyBorder="1" applyProtection="1">
      <alignment/>
      <protection/>
    </xf>
    <xf numFmtId="0" fontId="17" fillId="0" borderId="0" xfId="2006" applyFont="1" applyAlignment="1" applyProtection="1">
      <alignment horizontal="left"/>
      <protection/>
    </xf>
    <xf numFmtId="0" fontId="50" fillId="0" borderId="0" xfId="2006" applyFont="1" applyProtection="1">
      <alignment/>
      <protection/>
    </xf>
    <xf numFmtId="0" fontId="50" fillId="0" borderId="0" xfId="2006" applyFont="1" applyAlignment="1" applyProtection="1">
      <alignment horizontal="left"/>
      <protection/>
    </xf>
    <xf numFmtId="0" fontId="17" fillId="0" borderId="0" xfId="2006" applyFont="1" applyAlignment="1" applyProtection="1">
      <alignment horizontal="center" vertical="center" wrapText="1"/>
      <protection/>
    </xf>
    <xf numFmtId="1" fontId="13" fillId="72" borderId="40" xfId="0" applyNumberFormat="1" applyFont="1" applyFill="1" applyBorder="1" applyAlignment="1">
      <alignment horizontal="center" vertical="center"/>
    </xf>
    <xf numFmtId="1" fontId="13" fillId="72" borderId="38" xfId="0" applyNumberFormat="1" applyFont="1" applyFill="1" applyBorder="1" applyAlignment="1">
      <alignment horizontal="center" vertical="center"/>
    </xf>
    <xf numFmtId="1" fontId="13" fillId="72" borderId="43" xfId="0" applyNumberFormat="1" applyFont="1" applyFill="1" applyBorder="1" applyAlignment="1">
      <alignment horizontal="center"/>
    </xf>
    <xf numFmtId="1" fontId="13" fillId="72" borderId="43" xfId="0" applyNumberFormat="1" applyFont="1" applyFill="1" applyBorder="1" applyAlignment="1">
      <alignment horizontal="center" vertical="center"/>
    </xf>
    <xf numFmtId="1" fontId="13" fillId="72" borderId="45" xfId="0" applyNumberFormat="1" applyFont="1" applyFill="1" applyBorder="1" applyAlignment="1">
      <alignment horizontal="center"/>
    </xf>
    <xf numFmtId="1" fontId="13" fillId="72" borderId="16" xfId="0" applyNumberFormat="1" applyFont="1" applyFill="1" applyBorder="1" applyAlignment="1">
      <alignment horizontal="center" vertical="center"/>
    </xf>
    <xf numFmtId="1" fontId="13" fillId="72" borderId="49" xfId="0" applyNumberFormat="1" applyFont="1" applyFill="1" applyBorder="1" applyAlignment="1">
      <alignment horizontal="center" vertical="center" wrapText="1"/>
    </xf>
    <xf numFmtId="1" fontId="13" fillId="72" borderId="37" xfId="0" applyNumberFormat="1" applyFont="1" applyFill="1" applyBorder="1" applyAlignment="1">
      <alignment horizontal="center" vertical="center" wrapText="1"/>
    </xf>
    <xf numFmtId="1" fontId="13" fillId="72" borderId="42" xfId="0" applyNumberFormat="1" applyFont="1" applyFill="1" applyBorder="1" applyAlignment="1">
      <alignment horizontal="center" vertical="center" wrapText="1"/>
    </xf>
    <xf numFmtId="169" fontId="13" fillId="72" borderId="48" xfId="0" applyNumberFormat="1" applyFont="1" applyFill="1" applyBorder="1" applyAlignment="1">
      <alignment horizontal="center" vertical="center"/>
    </xf>
    <xf numFmtId="172" fontId="13" fillId="71" borderId="35" xfId="0" applyNumberFormat="1" applyFont="1" applyFill="1" applyBorder="1" applyAlignment="1">
      <alignment horizontal="center"/>
    </xf>
    <xf numFmtId="172" fontId="13" fillId="71" borderId="35" xfId="0" applyNumberFormat="1" applyFont="1" applyFill="1" applyBorder="1" applyAlignment="1">
      <alignment horizontal="center" vertical="center"/>
    </xf>
    <xf numFmtId="172" fontId="13" fillId="71" borderId="52" xfId="0" applyNumberFormat="1" applyFont="1" applyFill="1" applyBorder="1" applyAlignment="1">
      <alignment horizontal="center" vertical="center"/>
    </xf>
    <xf numFmtId="172" fontId="13" fillId="71" borderId="39" xfId="0" applyNumberFormat="1" applyFont="1" applyFill="1" applyBorder="1" applyAlignment="1">
      <alignment horizontal="center" vertical="center"/>
    </xf>
    <xf numFmtId="172" fontId="13" fillId="72" borderId="36" xfId="0" applyNumberFormat="1" applyFont="1" applyFill="1" applyBorder="1" applyAlignment="1">
      <alignment horizontal="center" vertical="center"/>
    </xf>
    <xf numFmtId="172" fontId="13" fillId="72" borderId="37" xfId="0" applyNumberFormat="1" applyFont="1" applyFill="1" applyBorder="1" applyAlignment="1">
      <alignment horizontal="center" vertical="center"/>
    </xf>
    <xf numFmtId="172" fontId="13" fillId="72" borderId="6" xfId="0" applyNumberFormat="1" applyFont="1" applyFill="1" applyBorder="1" applyAlignment="1">
      <alignment horizontal="center" vertical="center"/>
    </xf>
    <xf numFmtId="172" fontId="13" fillId="72" borderId="51" xfId="0" applyNumberFormat="1" applyFont="1" applyFill="1" applyBorder="1" applyAlignment="1">
      <alignment horizontal="center" vertical="center"/>
    </xf>
    <xf numFmtId="172" fontId="13" fillId="72" borderId="41" xfId="0" applyNumberFormat="1" applyFont="1" applyFill="1" applyBorder="1" applyAlignment="1">
      <alignment horizontal="center" vertical="center"/>
    </xf>
    <xf numFmtId="172" fontId="13" fillId="72" borderId="46" xfId="0" applyNumberFormat="1" applyFont="1" applyFill="1" applyBorder="1" applyAlignment="1">
      <alignment horizontal="center" vertical="center"/>
    </xf>
    <xf numFmtId="169" fontId="13" fillId="71" borderId="35" xfId="0" applyNumberFormat="1" applyFont="1" applyFill="1" applyBorder="1" applyAlignment="1">
      <alignment horizontal="center" vertical="center"/>
    </xf>
    <xf numFmtId="172" fontId="3" fillId="72" borderId="6" xfId="0" applyNumberFormat="1" applyFont="1" applyFill="1" applyBorder="1" applyAlignment="1">
      <alignment horizontal="center" vertical="center"/>
    </xf>
    <xf numFmtId="1" fontId="13" fillId="72" borderId="64" xfId="0" applyNumberFormat="1" applyFont="1" applyFill="1" applyBorder="1" applyAlignment="1">
      <alignment horizontal="center" vertical="center"/>
    </xf>
    <xf numFmtId="1" fontId="13" fillId="72" borderId="65" xfId="0" applyNumberFormat="1" applyFont="1" applyFill="1" applyBorder="1" applyAlignment="1">
      <alignment horizontal="center"/>
    </xf>
    <xf numFmtId="172" fontId="13" fillId="72" borderId="48" xfId="0" applyNumberFormat="1" applyFont="1" applyFill="1" applyBorder="1" applyAlignment="1">
      <alignment horizontal="center" vertical="center"/>
    </xf>
    <xf numFmtId="172" fontId="13" fillId="72" borderId="42" xfId="0" applyNumberFormat="1" applyFont="1" applyFill="1" applyBorder="1" applyAlignment="1">
      <alignment horizontal="center" vertical="center"/>
    </xf>
    <xf numFmtId="172" fontId="13" fillId="72" borderId="61" xfId="0" applyNumberFormat="1" applyFont="1" applyFill="1" applyBorder="1" applyAlignment="1">
      <alignment horizontal="center" vertical="center"/>
    </xf>
    <xf numFmtId="172" fontId="3" fillId="72" borderId="41" xfId="0" applyNumberFormat="1" applyFont="1" applyFill="1" applyBorder="1" applyAlignment="1">
      <alignment horizontal="center" vertical="center"/>
    </xf>
    <xf numFmtId="172" fontId="13" fillId="71" borderId="39" xfId="0" applyNumberFormat="1" applyFont="1" applyFill="1" applyBorder="1" applyAlignment="1">
      <alignment horizontal="center"/>
    </xf>
    <xf numFmtId="2" fontId="13" fillId="72" borderId="65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68" fontId="3" fillId="0" borderId="29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1" fontId="3" fillId="0" borderId="7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2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0" xfId="2007" applyFont="1" applyAlignment="1">
      <alignment horizontal="left"/>
      <protection/>
    </xf>
    <xf numFmtId="0" fontId="2" fillId="0" borderId="0" xfId="2007" applyFont="1" applyAlignment="1">
      <alignment horizontal="left"/>
      <protection/>
    </xf>
    <xf numFmtId="0" fontId="3" fillId="70" borderId="16" xfId="0" applyFont="1" applyFill="1" applyBorder="1" applyAlignment="1">
      <alignment horizontal="left" wrapText="1"/>
    </xf>
    <xf numFmtId="0" fontId="3" fillId="0" borderId="7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72" borderId="34" xfId="0" applyFont="1" applyFill="1" applyBorder="1" applyAlignment="1">
      <alignment horizontal="center" vertical="center"/>
    </xf>
    <xf numFmtId="0" fontId="3" fillId="72" borderId="66" xfId="0" applyFont="1" applyFill="1" applyBorder="1" applyAlignment="1">
      <alignment horizontal="center" vertical="center"/>
    </xf>
    <xf numFmtId="0" fontId="3" fillId="72" borderId="73" xfId="0" applyFont="1" applyFill="1" applyBorder="1" applyAlignment="1">
      <alignment horizontal="center" vertical="center"/>
    </xf>
    <xf numFmtId="0" fontId="3" fillId="72" borderId="35" xfId="0" applyFont="1" applyFill="1" applyBorder="1" applyAlignment="1">
      <alignment horizontal="center" vertical="center" wrapText="1"/>
    </xf>
    <xf numFmtId="0" fontId="3" fillId="72" borderId="6" xfId="0" applyFont="1" applyFill="1" applyBorder="1" applyAlignment="1">
      <alignment horizontal="center" vertical="center" wrapText="1"/>
    </xf>
    <xf numFmtId="0" fontId="3" fillId="72" borderId="36" xfId="0" applyFont="1" applyFill="1" applyBorder="1" applyAlignment="1">
      <alignment horizontal="center" vertical="center" wrapText="1"/>
    </xf>
    <xf numFmtId="0" fontId="3" fillId="72" borderId="35" xfId="0" applyFont="1" applyFill="1" applyBorder="1" applyAlignment="1">
      <alignment horizontal="center" vertical="center"/>
    </xf>
    <xf numFmtId="0" fontId="0" fillId="72" borderId="35" xfId="0" applyFont="1" applyFill="1" applyBorder="1" applyAlignment="1">
      <alignment horizontal="center" vertical="center"/>
    </xf>
    <xf numFmtId="0" fontId="0" fillId="72" borderId="36" xfId="0" applyFont="1" applyFill="1" applyBorder="1" applyAlignment="1">
      <alignment horizontal="center" vertical="center"/>
    </xf>
    <xf numFmtId="0" fontId="0" fillId="72" borderId="66" xfId="0" applyFont="1" applyFill="1" applyBorder="1" applyAlignment="1">
      <alignment horizontal="center" vertical="center"/>
    </xf>
    <xf numFmtId="0" fontId="0" fillId="72" borderId="73" xfId="0" applyFont="1" applyFill="1" applyBorder="1" applyAlignment="1">
      <alignment horizontal="center" vertical="center"/>
    </xf>
    <xf numFmtId="0" fontId="3" fillId="72" borderId="68" xfId="0" applyFont="1" applyFill="1" applyBorder="1" applyAlignment="1">
      <alignment horizontal="center" vertical="center"/>
    </xf>
    <xf numFmtId="0" fontId="3" fillId="72" borderId="71" xfId="0" applyFont="1" applyFill="1" applyBorder="1" applyAlignment="1">
      <alignment horizontal="center" vertical="center" wrapText="1"/>
    </xf>
    <xf numFmtId="0" fontId="0" fillId="72" borderId="1" xfId="0" applyFont="1" applyFill="1" applyBorder="1" applyAlignment="1">
      <alignment horizontal="center" vertical="center" wrapText="1"/>
    </xf>
    <xf numFmtId="0" fontId="0" fillId="72" borderId="72" xfId="0" applyFont="1" applyFill="1" applyBorder="1" applyAlignment="1">
      <alignment horizontal="center" vertical="center" wrapText="1"/>
    </xf>
    <xf numFmtId="0" fontId="13" fillId="72" borderId="71" xfId="0" applyFont="1" applyFill="1" applyBorder="1" applyAlignment="1">
      <alignment horizontal="center" vertical="center" wrapText="1"/>
    </xf>
    <xf numFmtId="0" fontId="13" fillId="72" borderId="1" xfId="0" applyFont="1" applyFill="1" applyBorder="1" applyAlignment="1">
      <alignment horizontal="center" vertical="center" wrapText="1"/>
    </xf>
    <xf numFmtId="0" fontId="13" fillId="72" borderId="72" xfId="0" applyFont="1" applyFill="1" applyBorder="1" applyAlignment="1">
      <alignment horizontal="center" vertical="center" wrapText="1"/>
    </xf>
    <xf numFmtId="0" fontId="0" fillId="72" borderId="67" xfId="0" applyFont="1" applyFill="1" applyBorder="1" applyAlignment="1">
      <alignment horizontal="center" vertical="center"/>
    </xf>
    <xf numFmtId="0" fontId="3" fillId="72" borderId="1" xfId="0" applyFont="1" applyFill="1" applyBorder="1" applyAlignment="1">
      <alignment horizontal="center" vertical="center" wrapText="1"/>
    </xf>
    <xf numFmtId="0" fontId="0" fillId="72" borderId="66" xfId="0" applyFont="1" applyFill="1" applyBorder="1" applyAlignment="1">
      <alignment/>
    </xf>
    <xf numFmtId="0" fontId="0" fillId="72" borderId="29" xfId="0" applyFont="1" applyFill="1" applyBorder="1" applyAlignment="1">
      <alignment/>
    </xf>
    <xf numFmtId="0" fontId="0" fillId="72" borderId="70" xfId="0" applyFont="1" applyFill="1" applyBorder="1" applyAlignment="1">
      <alignment/>
    </xf>
    <xf numFmtId="0" fontId="0" fillId="72" borderId="6" xfId="0" applyFont="1" applyFill="1" applyBorder="1" applyAlignment="1">
      <alignment horizontal="center" vertical="center" wrapText="1"/>
    </xf>
    <xf numFmtId="0" fontId="0" fillId="72" borderId="71" xfId="0" applyFont="1" applyFill="1" applyBorder="1" applyAlignment="1">
      <alignment horizontal="center" vertical="center" wrapText="1"/>
    </xf>
    <xf numFmtId="0" fontId="3" fillId="72" borderId="37" xfId="0" applyFont="1" applyFill="1" applyBorder="1" applyAlignment="1">
      <alignment horizontal="center" vertical="center" wrapText="1"/>
    </xf>
    <xf numFmtId="168" fontId="3" fillId="72" borderId="29" xfId="0" applyNumberFormat="1" applyFont="1" applyFill="1" applyBorder="1" applyAlignment="1">
      <alignment horizontal="center" vertical="center"/>
    </xf>
    <xf numFmtId="0" fontId="0" fillId="72" borderId="69" xfId="0" applyFont="1" applyFill="1" applyBorder="1" applyAlignment="1">
      <alignment horizontal="center" vertical="center"/>
    </xf>
    <xf numFmtId="0" fontId="0" fillId="72" borderId="70" xfId="0" applyFont="1" applyFill="1" applyBorder="1" applyAlignment="1">
      <alignment horizontal="center" vertical="center"/>
    </xf>
    <xf numFmtId="41" fontId="3" fillId="72" borderId="71" xfId="0" applyNumberFormat="1" applyFont="1" applyFill="1" applyBorder="1" applyAlignment="1">
      <alignment horizontal="center" vertical="center"/>
    </xf>
    <xf numFmtId="0" fontId="0" fillId="72" borderId="1" xfId="0" applyFont="1" applyFill="1" applyBorder="1" applyAlignment="1">
      <alignment horizontal="center" vertical="center"/>
    </xf>
    <xf numFmtId="0" fontId="0" fillId="72" borderId="72" xfId="0" applyFont="1" applyFill="1" applyBorder="1" applyAlignment="1">
      <alignment horizontal="center" vertical="center"/>
    </xf>
    <xf numFmtId="0" fontId="4" fillId="72" borderId="35" xfId="0" applyFont="1" applyFill="1" applyBorder="1" applyAlignment="1">
      <alignment horizontal="center" vertical="center" wrapText="1"/>
    </xf>
    <xf numFmtId="0" fontId="1" fillId="72" borderId="6" xfId="0" applyFont="1" applyFill="1" applyBorder="1" applyAlignment="1">
      <alignment horizontal="center" vertical="center" wrapText="1"/>
    </xf>
    <xf numFmtId="0" fontId="1" fillId="72" borderId="46" xfId="0" applyFont="1" applyFill="1" applyBorder="1" applyAlignment="1">
      <alignment horizontal="center" vertical="center" wrapText="1"/>
    </xf>
    <xf numFmtId="0" fontId="4" fillId="72" borderId="39" xfId="0" applyFont="1" applyFill="1" applyBorder="1" applyAlignment="1">
      <alignment horizontal="center" vertical="center" wrapText="1"/>
    </xf>
    <xf numFmtId="0" fontId="1" fillId="72" borderId="41" xfId="0" applyFont="1" applyFill="1" applyBorder="1" applyAlignment="1">
      <alignment horizontal="center" vertical="center" wrapText="1"/>
    </xf>
    <xf numFmtId="0" fontId="1" fillId="72" borderId="61" xfId="0" applyFont="1" applyFill="1" applyBorder="1" applyAlignment="1">
      <alignment horizontal="center" vertical="center" wrapText="1"/>
    </xf>
    <xf numFmtId="0" fontId="11" fillId="72" borderId="0" xfId="0" applyFont="1" applyFill="1" applyAlignment="1">
      <alignment horizontal="center" wrapText="1"/>
    </xf>
    <xf numFmtId="0" fontId="12" fillId="72" borderId="0" xfId="0" applyFont="1" applyFill="1" applyAlignment="1">
      <alignment/>
    </xf>
    <xf numFmtId="0" fontId="4" fillId="72" borderId="34" xfId="0" applyFont="1" applyFill="1" applyBorder="1" applyAlignment="1">
      <alignment horizontal="center" vertical="center" wrapText="1"/>
    </xf>
    <xf numFmtId="0" fontId="4" fillId="72" borderId="66" xfId="0" applyFont="1" applyFill="1" applyBorder="1" applyAlignment="1">
      <alignment horizontal="center" vertical="center" wrapText="1"/>
    </xf>
    <xf numFmtId="0" fontId="4" fillId="72" borderId="67" xfId="0" applyFont="1" applyFill="1" applyBorder="1" applyAlignment="1">
      <alignment horizontal="center" vertical="center" wrapText="1"/>
    </xf>
    <xf numFmtId="0" fontId="0" fillId="72" borderId="35" xfId="0" applyFont="1" applyFill="1" applyBorder="1" applyAlignment="1">
      <alignment horizontal="center" vertical="center" wrapText="1"/>
    </xf>
    <xf numFmtId="0" fontId="4" fillId="72" borderId="6" xfId="0" applyFont="1" applyFill="1" applyBorder="1" applyAlignment="1">
      <alignment horizontal="center" vertical="center" wrapText="1"/>
    </xf>
    <xf numFmtId="0" fontId="4" fillId="72" borderId="46" xfId="0" applyFont="1" applyFill="1" applyBorder="1" applyAlignment="1">
      <alignment horizontal="center" vertical="center" wrapText="1"/>
    </xf>
    <xf numFmtId="0" fontId="0" fillId="72" borderId="46" xfId="0" applyFont="1" applyFill="1" applyBorder="1" applyAlignment="1">
      <alignment horizontal="center" vertical="center" wrapText="1"/>
    </xf>
    <xf numFmtId="0" fontId="0" fillId="72" borderId="35" xfId="0" applyFill="1" applyBorder="1" applyAlignment="1">
      <alignment horizontal="center" vertical="center" wrapText="1"/>
    </xf>
    <xf numFmtId="0" fontId="0" fillId="72" borderId="6" xfId="0" applyFill="1" applyBorder="1" applyAlignment="1">
      <alignment horizontal="center" vertical="center" wrapText="1"/>
    </xf>
    <xf numFmtId="0" fontId="0" fillId="72" borderId="46" xfId="0" applyFill="1" applyBorder="1" applyAlignment="1">
      <alignment horizontal="center" vertical="center" wrapText="1"/>
    </xf>
    <xf numFmtId="0" fontId="0" fillId="72" borderId="66" xfId="0" applyFill="1" applyBorder="1" applyAlignment="1">
      <alignment horizontal="center" vertical="center"/>
    </xf>
    <xf numFmtId="0" fontId="0" fillId="72" borderId="67" xfId="0" applyFill="1" applyBorder="1" applyAlignment="1">
      <alignment horizontal="center" vertical="center"/>
    </xf>
    <xf numFmtId="0" fontId="0" fillId="72" borderId="69" xfId="0" applyFill="1" applyBorder="1" applyAlignment="1">
      <alignment/>
    </xf>
    <xf numFmtId="0" fontId="0" fillId="72" borderId="70" xfId="0" applyFill="1" applyBorder="1" applyAlignment="1">
      <alignment/>
    </xf>
    <xf numFmtId="0" fontId="0" fillId="72" borderId="1" xfId="0" applyFill="1" applyBorder="1" applyAlignment="1">
      <alignment/>
    </xf>
    <xf numFmtId="0" fontId="0" fillId="72" borderId="72" xfId="0" applyFill="1" applyBorder="1" applyAlignment="1">
      <alignment/>
    </xf>
    <xf numFmtId="0" fontId="3" fillId="72" borderId="46" xfId="0" applyFont="1" applyFill="1" applyBorder="1" applyAlignment="1">
      <alignment horizontal="center" vertical="center" wrapText="1"/>
    </xf>
    <xf numFmtId="0" fontId="0" fillId="72" borderId="66" xfId="0" applyFill="1" applyBorder="1" applyAlignment="1">
      <alignment/>
    </xf>
    <xf numFmtId="0" fontId="0" fillId="72" borderId="29" xfId="0" applyFill="1" applyBorder="1" applyAlignment="1">
      <alignment/>
    </xf>
    <xf numFmtId="0" fontId="0" fillId="72" borderId="71" xfId="0" applyFill="1" applyBorder="1" applyAlignment="1">
      <alignment horizontal="center" vertical="center" wrapText="1"/>
    </xf>
    <xf numFmtId="0" fontId="0" fillId="72" borderId="72" xfId="0" applyFill="1" applyBorder="1" applyAlignment="1">
      <alignment horizontal="center" vertical="center" wrapText="1"/>
    </xf>
    <xf numFmtId="0" fontId="0" fillId="72" borderId="73" xfId="0" applyFill="1" applyBorder="1" applyAlignment="1">
      <alignment horizontal="center" vertical="center"/>
    </xf>
    <xf numFmtId="0" fontId="0" fillId="72" borderId="35" xfId="0" applyFill="1" applyBorder="1" applyAlignment="1">
      <alignment horizontal="center" vertical="center"/>
    </xf>
    <xf numFmtId="0" fontId="0" fillId="72" borderId="36" xfId="0" applyFill="1" applyBorder="1" applyAlignment="1">
      <alignment horizontal="center" vertical="center"/>
    </xf>
    <xf numFmtId="0" fontId="0" fillId="72" borderId="1" xfId="0" applyFill="1" applyBorder="1" applyAlignment="1">
      <alignment horizontal="center" vertical="center" wrapText="1"/>
    </xf>
    <xf numFmtId="0" fontId="0" fillId="72" borderId="66" xfId="0" applyFont="1" applyFill="1" applyBorder="1" applyAlignment="1">
      <alignment horizontal="center" vertical="center"/>
    </xf>
    <xf numFmtId="0" fontId="0" fillId="72" borderId="73" xfId="0" applyFont="1" applyFill="1" applyBorder="1" applyAlignment="1">
      <alignment horizontal="center" vertical="center"/>
    </xf>
    <xf numFmtId="0" fontId="1" fillId="72" borderId="71" xfId="0" applyFont="1" applyFill="1" applyBorder="1" applyAlignment="1">
      <alignment horizontal="center" vertical="center" wrapText="1"/>
    </xf>
    <xf numFmtId="0" fontId="1" fillId="72" borderId="1" xfId="0" applyFont="1" applyFill="1" applyBorder="1" applyAlignment="1">
      <alignment horizontal="center" vertical="center" wrapText="1"/>
    </xf>
    <xf numFmtId="0" fontId="1" fillId="72" borderId="72" xfId="0" applyFont="1" applyFill="1" applyBorder="1" applyAlignment="1">
      <alignment horizontal="center" vertical="center" wrapText="1"/>
    </xf>
    <xf numFmtId="0" fontId="18" fillId="0" borderId="74" xfId="2006" applyFont="1" applyFill="1" applyBorder="1" applyAlignment="1" applyProtection="1">
      <alignment horizontal="left" vertical="center" wrapText="1" indent="1"/>
      <protection/>
    </xf>
    <xf numFmtId="0" fontId="18" fillId="0" borderId="55" xfId="2006" applyFont="1" applyFill="1" applyBorder="1" applyAlignment="1" applyProtection="1">
      <alignment horizontal="center" vertical="center" wrapText="1"/>
      <protection/>
    </xf>
    <xf numFmtId="0" fontId="18" fillId="0" borderId="14" xfId="2006" applyFont="1" applyFill="1" applyBorder="1" applyAlignment="1" applyProtection="1">
      <alignment horizontal="center" vertical="center" wrapText="1"/>
      <protection/>
    </xf>
    <xf numFmtId="0" fontId="18" fillId="0" borderId="62" xfId="2006" applyFont="1" applyFill="1" applyBorder="1" applyAlignment="1" applyProtection="1">
      <alignment horizontal="center" vertical="center" wrapText="1"/>
      <protection/>
    </xf>
    <xf numFmtId="49" fontId="17" fillId="0" borderId="63" xfId="1905" applyNumberFormat="1" applyFill="1" applyBorder="1" applyAlignment="1" applyProtection="1">
      <alignment horizontal="center" vertical="center"/>
      <protection/>
    </xf>
    <xf numFmtId="0" fontId="17" fillId="0" borderId="55" xfId="1905" applyNumberFormat="1" applyFill="1" applyBorder="1" applyAlignment="1" applyProtection="1">
      <alignment horizontal="center" vertical="center"/>
      <protection/>
    </xf>
    <xf numFmtId="0" fontId="17" fillId="0" borderId="14" xfId="1905" applyNumberFormat="1" applyFill="1" applyBorder="1" applyAlignment="1" applyProtection="1">
      <alignment horizontal="center" vertical="center"/>
      <protection/>
    </xf>
    <xf numFmtId="0" fontId="17" fillId="0" borderId="62" xfId="1905" applyNumberFormat="1" applyFill="1" applyBorder="1" applyAlignment="1" applyProtection="1">
      <alignment horizontal="center" vertical="center"/>
      <protection/>
    </xf>
    <xf numFmtId="49" fontId="17" fillId="0" borderId="75" xfId="2006" applyNumberFormat="1" applyFont="1" applyFill="1" applyBorder="1" applyAlignment="1" applyProtection="1">
      <alignment horizontal="left" vertical="center" wrapText="1"/>
      <protection/>
    </xf>
    <xf numFmtId="0" fontId="17" fillId="0" borderId="76" xfId="2006" applyFont="1" applyFill="1" applyBorder="1" applyAlignment="1" applyProtection="1">
      <alignment horizontal="left" vertical="center" wrapText="1"/>
      <protection/>
    </xf>
    <xf numFmtId="0" fontId="17" fillId="0" borderId="77" xfId="2006" applyFont="1" applyFill="1" applyBorder="1" applyAlignment="1" applyProtection="1">
      <alignment horizontal="left" vertical="center" wrapText="1"/>
      <protection/>
    </xf>
  </cellXfs>
  <cellStyles count="2305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 3" xfId="32"/>
    <cellStyle name="_Model_RAB Мой 4" xfId="33"/>
    <cellStyle name="_Model_RAB Мой 5" xfId="34"/>
    <cellStyle name="_Model_RAB Мой 6" xfId="35"/>
    <cellStyle name="_Model_RAB Мой 7" xfId="36"/>
    <cellStyle name="_Model_RAB Мой 8" xfId="37"/>
    <cellStyle name="_Model_RAB Мой_46EE.2011(v1.0)" xfId="38"/>
    <cellStyle name="_Model_RAB Мой_46EE.2011(v1.0)_46TE.2011(v1.0)" xfId="39"/>
    <cellStyle name="_Model_RAB Мой_46EE.2011(v1.0)_INDEX.STATION.2012(v1.0)_" xfId="40"/>
    <cellStyle name="_Model_RAB Мой_46EE.2011(v1.0)_INDEX.STATION.2012(v2.0)" xfId="41"/>
    <cellStyle name="_Model_RAB Мой_46EE.2011(v1.0)_INDEX.STATION.2012(v2.1)" xfId="42"/>
    <cellStyle name="_Model_RAB Мой_46EE.2011(v1.0)_TEPLO.PREDEL.2012.M(v1.1)_test" xfId="43"/>
    <cellStyle name="_Model_RAB Мой_46EE.2011(v1.2)" xfId="44"/>
    <cellStyle name="_Model_RAB Мой_46EP.2012(v0.1)" xfId="45"/>
    <cellStyle name="_Model_RAB Мой_46TE.2011(v1.0)" xfId="46"/>
    <cellStyle name="_Model_RAB Мой_ARMRAZR" xfId="47"/>
    <cellStyle name="_Model_RAB Мой_BALANCE.WARM.2010.FACT(v1.0)" xfId="48"/>
    <cellStyle name="_Model_RAB Мой_BALANCE.WARM.2010.PLAN" xfId="49"/>
    <cellStyle name="_Model_RAB Мой_BALANCE.WARM.2011YEAR(v0.7)" xfId="50"/>
    <cellStyle name="_Model_RAB Мой_BALANCE.WARM.2011YEAR.NEW.UPDATE.SCHEME" xfId="51"/>
    <cellStyle name="_Model_RAB Мой_EE.2REK.P2011.4.78(v0.3)" xfId="52"/>
    <cellStyle name="_Model_RAB Мой_FORM910.2012(v1.1)" xfId="53"/>
    <cellStyle name="_Model_RAB Мой_INVEST.EE.PLAN.4.78(v0.1)" xfId="54"/>
    <cellStyle name="_Model_RAB Мой_INVEST.EE.PLAN.4.78(v0.3)" xfId="55"/>
    <cellStyle name="_Model_RAB Мой_INVEST.EE.PLAN.4.78(v1.0)" xfId="56"/>
    <cellStyle name="_Model_RAB Мой_INVEST.PLAN.4.78(v0.1)" xfId="57"/>
    <cellStyle name="_Model_RAB Мой_INVEST.WARM.PLAN.4.78(v0.1)" xfId="58"/>
    <cellStyle name="_Model_RAB Мой_INVEST_WARM_PLAN" xfId="59"/>
    <cellStyle name="_Model_RAB Мой_NADB.JNVLS.APTEKA.2011(v1.3.3)" xfId="60"/>
    <cellStyle name="_Model_RAB Мой_NADB.JNVLS.APTEKA.2011(v1.3.3)_46TE.2011(v1.0)" xfId="61"/>
    <cellStyle name="_Model_RAB Мой_NADB.JNVLS.APTEKA.2011(v1.3.3)_INDEX.STATION.2012(v1.0)_" xfId="62"/>
    <cellStyle name="_Model_RAB Мой_NADB.JNVLS.APTEKA.2011(v1.3.3)_INDEX.STATION.2012(v2.0)" xfId="63"/>
    <cellStyle name="_Model_RAB Мой_NADB.JNVLS.APTEKA.2011(v1.3.3)_INDEX.STATION.2012(v2.1)" xfId="64"/>
    <cellStyle name="_Model_RAB Мой_NADB.JNVLS.APTEKA.2011(v1.3.3)_TEPLO.PREDEL.2012.M(v1.1)_test" xfId="65"/>
    <cellStyle name="_Model_RAB Мой_NADB.JNVLS.APTEKA.2011(v1.3.4)" xfId="66"/>
    <cellStyle name="_Model_RAB Мой_NADB.JNVLS.APTEKA.2011(v1.3.4)_46TE.2011(v1.0)" xfId="67"/>
    <cellStyle name="_Model_RAB Мой_NADB.JNVLS.APTEKA.2011(v1.3.4)_INDEX.STATION.2012(v1.0)_" xfId="68"/>
    <cellStyle name="_Model_RAB Мой_NADB.JNVLS.APTEKA.2011(v1.3.4)_INDEX.STATION.2012(v2.0)" xfId="69"/>
    <cellStyle name="_Model_RAB Мой_NADB.JNVLS.APTEKA.2011(v1.3.4)_INDEX.STATION.2012(v2.1)" xfId="70"/>
    <cellStyle name="_Model_RAB Мой_NADB.JNVLS.APTEKA.2011(v1.3.4)_TEPLO.PREDEL.2012.M(v1.1)_test" xfId="71"/>
    <cellStyle name="_Model_RAB Мой_PASSPORT.TEPLO.PROIZV(v2.1)" xfId="72"/>
    <cellStyle name="_Model_RAB Мой_PR.PROG.WARM.NOTCOMBI.2012.2.16_v1.4(04.04.11) " xfId="73"/>
    <cellStyle name="_Model_RAB Мой_PREDEL.JKH.UTV.2011(v1.0.1)" xfId="74"/>
    <cellStyle name="_Model_RAB Мой_PREDEL.JKH.UTV.2011(v1.0.1)_46TE.2011(v1.0)" xfId="75"/>
    <cellStyle name="_Model_RAB Мой_PREDEL.JKH.UTV.2011(v1.0.1)_INDEX.STATION.2012(v1.0)_" xfId="76"/>
    <cellStyle name="_Model_RAB Мой_PREDEL.JKH.UTV.2011(v1.0.1)_INDEX.STATION.2012(v2.0)" xfId="77"/>
    <cellStyle name="_Model_RAB Мой_PREDEL.JKH.UTV.2011(v1.0.1)_INDEX.STATION.2012(v2.1)" xfId="78"/>
    <cellStyle name="_Model_RAB Мой_PREDEL.JKH.UTV.2011(v1.0.1)_TEPLO.PREDEL.2012.M(v1.1)_test" xfId="79"/>
    <cellStyle name="_Model_RAB Мой_PREDEL.JKH.UTV.2011(v1.1)" xfId="80"/>
    <cellStyle name="_Model_RAB Мой_REP.BLR.2012(v1.0)" xfId="81"/>
    <cellStyle name="_Model_RAB Мой_TEPLO.PREDEL.2012.M(v1.1)" xfId="82"/>
    <cellStyle name="_Model_RAB Мой_TEST.TEMPLATE" xfId="83"/>
    <cellStyle name="_Model_RAB Мой_UPDATE.46EE.2011.TO.1.1" xfId="84"/>
    <cellStyle name="_Model_RAB Мой_UPDATE.46EP.2011.TO.2.1" xfId="85"/>
    <cellStyle name="_Model_RAB Мой_UPDATE.46TE.2011.TO.1.1" xfId="86"/>
    <cellStyle name="_Model_RAB Мой_UPDATE.46TE.2011.TO.1.2" xfId="87"/>
    <cellStyle name="_Model_RAB Мой_UPDATE.BALANCE.WARM.2011YEAR.TO.1.1" xfId="88"/>
    <cellStyle name="_Model_RAB Мой_UPDATE.BALANCE.WARM.2011YEAR.TO.1.1_46TE.2011(v1.0)" xfId="89"/>
    <cellStyle name="_Model_RAB Мой_UPDATE.BALANCE.WARM.2011YEAR.TO.1.1_INDEX.STATION.2012(v1.0)_" xfId="90"/>
    <cellStyle name="_Model_RAB Мой_UPDATE.BALANCE.WARM.2011YEAR.TO.1.1_INDEX.STATION.2012(v2.0)" xfId="91"/>
    <cellStyle name="_Model_RAB Мой_UPDATE.BALANCE.WARM.2011YEAR.TO.1.1_INDEX.STATION.2012(v2.1)" xfId="92"/>
    <cellStyle name="_Model_RAB Мой_UPDATE.BALANCE.WARM.2011YEAR.TO.1.1_OREP.KU.2011.MONTHLY.02(v1.1)" xfId="93"/>
    <cellStyle name="_Model_RAB Мой_UPDATE.BALANCE.WARM.2011YEAR.TO.1.1_TEPLO.PREDEL.2012.M(v1.1)_test" xfId="94"/>
    <cellStyle name="_Model_RAB Мой_UPDATE.NADB.JNVLS.APTEKA.2011.TO.1.3.4" xfId="95"/>
    <cellStyle name="_Model_RAB Мой_Книга2_PR.PROG.WARM.NOTCOMBI.2012.2.16_v1.4(04.04.11) " xfId="96"/>
    <cellStyle name="_Model_RAB_MRSK_svod" xfId="97"/>
    <cellStyle name="_Model_RAB_MRSK_svod 2" xfId="98"/>
    <cellStyle name="_Model_RAB_MRSK_svod 2_OREP.KU.2011.MONTHLY.02(v0.1)" xfId="99"/>
    <cellStyle name="_Model_RAB_MRSK_svod 2_OREP.KU.2011.MONTHLY.02(v0.4)" xfId="100"/>
    <cellStyle name="_Model_RAB_MRSK_svod 2_OREP.KU.2011.MONTHLY.11(v1.4)" xfId="101"/>
    <cellStyle name="_Model_RAB_MRSK_svod 2_UPDATE.OREP.KU.2011.MONTHLY.02.TO.1.2" xfId="102"/>
    <cellStyle name="_Model_RAB_MRSK_svod 3" xfId="103"/>
    <cellStyle name="_Model_RAB_MRSK_svod 4" xfId="104"/>
    <cellStyle name="_Model_RAB_MRSK_svod 5" xfId="105"/>
    <cellStyle name="_Model_RAB_MRSK_svod 6" xfId="106"/>
    <cellStyle name="_Model_RAB_MRSK_svod 7" xfId="107"/>
    <cellStyle name="_Model_RAB_MRSK_svod 8" xfId="108"/>
    <cellStyle name="_Model_RAB_MRSK_svod_46EE.2011(v1.0)" xfId="109"/>
    <cellStyle name="_Model_RAB_MRSK_svod_46EE.2011(v1.0)_46TE.2011(v1.0)" xfId="110"/>
    <cellStyle name="_Model_RAB_MRSK_svod_46EE.2011(v1.0)_INDEX.STATION.2012(v1.0)_" xfId="111"/>
    <cellStyle name="_Model_RAB_MRSK_svod_46EE.2011(v1.0)_INDEX.STATION.2012(v2.0)" xfId="112"/>
    <cellStyle name="_Model_RAB_MRSK_svod_46EE.2011(v1.0)_INDEX.STATION.2012(v2.1)" xfId="113"/>
    <cellStyle name="_Model_RAB_MRSK_svod_46EE.2011(v1.0)_TEPLO.PREDEL.2012.M(v1.1)_test" xfId="114"/>
    <cellStyle name="_Model_RAB_MRSK_svod_46EE.2011(v1.2)" xfId="115"/>
    <cellStyle name="_Model_RAB_MRSK_svod_46EP.2012(v0.1)" xfId="116"/>
    <cellStyle name="_Model_RAB_MRSK_svod_46TE.2011(v1.0)" xfId="117"/>
    <cellStyle name="_Model_RAB_MRSK_svod_ARMRAZR" xfId="118"/>
    <cellStyle name="_Model_RAB_MRSK_svod_BALANCE.WARM.2010.FACT(v1.0)" xfId="119"/>
    <cellStyle name="_Model_RAB_MRSK_svod_BALANCE.WARM.2010.PLAN" xfId="120"/>
    <cellStyle name="_Model_RAB_MRSK_svod_BALANCE.WARM.2011YEAR(v0.7)" xfId="121"/>
    <cellStyle name="_Model_RAB_MRSK_svod_BALANCE.WARM.2011YEAR.NEW.UPDATE.SCHEME" xfId="122"/>
    <cellStyle name="_Model_RAB_MRSK_svod_EE.2REK.P2011.4.78(v0.3)" xfId="123"/>
    <cellStyle name="_Model_RAB_MRSK_svod_FORM910.2012(v1.1)" xfId="124"/>
    <cellStyle name="_Model_RAB_MRSK_svod_INVEST.EE.PLAN.4.78(v0.1)" xfId="125"/>
    <cellStyle name="_Model_RAB_MRSK_svod_INVEST.EE.PLAN.4.78(v0.3)" xfId="126"/>
    <cellStyle name="_Model_RAB_MRSK_svod_INVEST.EE.PLAN.4.78(v1.0)" xfId="127"/>
    <cellStyle name="_Model_RAB_MRSK_svod_INVEST.PLAN.4.78(v0.1)" xfId="128"/>
    <cellStyle name="_Model_RAB_MRSK_svod_INVEST.WARM.PLAN.4.78(v0.1)" xfId="129"/>
    <cellStyle name="_Model_RAB_MRSK_svod_INVEST_WARM_PLAN" xfId="130"/>
    <cellStyle name="_Model_RAB_MRSK_svod_NADB.JNVLS.APTEKA.2011(v1.3.3)" xfId="131"/>
    <cellStyle name="_Model_RAB_MRSK_svod_NADB.JNVLS.APTEKA.2011(v1.3.3)_46TE.2011(v1.0)" xfId="132"/>
    <cellStyle name="_Model_RAB_MRSK_svod_NADB.JNVLS.APTEKA.2011(v1.3.3)_INDEX.STATION.2012(v1.0)_" xfId="133"/>
    <cellStyle name="_Model_RAB_MRSK_svod_NADB.JNVLS.APTEKA.2011(v1.3.3)_INDEX.STATION.2012(v2.0)" xfId="134"/>
    <cellStyle name="_Model_RAB_MRSK_svod_NADB.JNVLS.APTEKA.2011(v1.3.3)_INDEX.STATION.2012(v2.1)" xfId="135"/>
    <cellStyle name="_Model_RAB_MRSK_svod_NADB.JNVLS.APTEKA.2011(v1.3.3)_TEPLO.PREDEL.2012.M(v1.1)_test" xfId="136"/>
    <cellStyle name="_Model_RAB_MRSK_svod_NADB.JNVLS.APTEKA.2011(v1.3.4)" xfId="137"/>
    <cellStyle name="_Model_RAB_MRSK_svod_NADB.JNVLS.APTEKA.2011(v1.3.4)_46TE.2011(v1.0)" xfId="138"/>
    <cellStyle name="_Model_RAB_MRSK_svod_NADB.JNVLS.APTEKA.2011(v1.3.4)_INDEX.STATION.2012(v1.0)_" xfId="139"/>
    <cellStyle name="_Model_RAB_MRSK_svod_NADB.JNVLS.APTEKA.2011(v1.3.4)_INDEX.STATION.2012(v2.0)" xfId="140"/>
    <cellStyle name="_Model_RAB_MRSK_svod_NADB.JNVLS.APTEKA.2011(v1.3.4)_INDEX.STATION.2012(v2.1)" xfId="141"/>
    <cellStyle name="_Model_RAB_MRSK_svod_NADB.JNVLS.APTEKA.2011(v1.3.4)_TEPLO.PREDEL.2012.M(v1.1)_test" xfId="142"/>
    <cellStyle name="_Model_RAB_MRSK_svod_PASSPORT.TEPLO.PROIZV(v2.1)" xfId="143"/>
    <cellStyle name="_Model_RAB_MRSK_svod_PR.PROG.WARM.NOTCOMBI.2012.2.16_v1.4(04.04.11) " xfId="144"/>
    <cellStyle name="_Model_RAB_MRSK_svod_PREDEL.JKH.UTV.2011(v1.0.1)" xfId="145"/>
    <cellStyle name="_Model_RAB_MRSK_svod_PREDEL.JKH.UTV.2011(v1.0.1)_46TE.2011(v1.0)" xfId="146"/>
    <cellStyle name="_Model_RAB_MRSK_svod_PREDEL.JKH.UTV.2011(v1.0.1)_INDEX.STATION.2012(v1.0)_" xfId="147"/>
    <cellStyle name="_Model_RAB_MRSK_svod_PREDEL.JKH.UTV.2011(v1.0.1)_INDEX.STATION.2012(v2.0)" xfId="148"/>
    <cellStyle name="_Model_RAB_MRSK_svod_PREDEL.JKH.UTV.2011(v1.0.1)_INDEX.STATION.2012(v2.1)" xfId="149"/>
    <cellStyle name="_Model_RAB_MRSK_svod_PREDEL.JKH.UTV.2011(v1.0.1)_TEPLO.PREDEL.2012.M(v1.1)_test" xfId="150"/>
    <cellStyle name="_Model_RAB_MRSK_svod_PREDEL.JKH.UTV.2011(v1.1)" xfId="151"/>
    <cellStyle name="_Model_RAB_MRSK_svod_REP.BLR.2012(v1.0)" xfId="152"/>
    <cellStyle name="_Model_RAB_MRSK_svod_TEPLO.PREDEL.2012.M(v1.1)" xfId="153"/>
    <cellStyle name="_Model_RAB_MRSK_svod_TEST.TEMPLATE" xfId="154"/>
    <cellStyle name="_Model_RAB_MRSK_svod_UPDATE.46EE.2011.TO.1.1" xfId="155"/>
    <cellStyle name="_Model_RAB_MRSK_svod_UPDATE.46EP.2011.TO.2.1" xfId="156"/>
    <cellStyle name="_Model_RAB_MRSK_svod_UPDATE.46TE.2011.TO.1.1" xfId="157"/>
    <cellStyle name="_Model_RAB_MRSK_svod_UPDATE.46TE.2011.TO.1.2" xfId="158"/>
    <cellStyle name="_Model_RAB_MRSK_svod_UPDATE.BALANCE.WARM.2011YEAR.TO.1.1" xfId="159"/>
    <cellStyle name="_Model_RAB_MRSK_svod_UPDATE.BALANCE.WARM.2011YEAR.TO.1.1_46TE.2011(v1.0)" xfId="160"/>
    <cellStyle name="_Model_RAB_MRSK_svod_UPDATE.BALANCE.WARM.2011YEAR.TO.1.1_INDEX.STATION.2012(v1.0)_" xfId="161"/>
    <cellStyle name="_Model_RAB_MRSK_svod_UPDATE.BALANCE.WARM.2011YEAR.TO.1.1_INDEX.STATION.2012(v2.0)" xfId="162"/>
    <cellStyle name="_Model_RAB_MRSK_svod_UPDATE.BALANCE.WARM.2011YEAR.TO.1.1_INDEX.STATION.2012(v2.1)" xfId="163"/>
    <cellStyle name="_Model_RAB_MRSK_svod_UPDATE.BALANCE.WARM.2011YEAR.TO.1.1_OREP.KU.2011.MONTHLY.02(v1.1)" xfId="164"/>
    <cellStyle name="_Model_RAB_MRSK_svod_UPDATE.BALANCE.WARM.2011YEAR.TO.1.1_TEPLO.PREDEL.2012.M(v1.1)_test" xfId="165"/>
    <cellStyle name="_Model_RAB_MRSK_svod_UPDATE.NADB.JNVLS.APTEKA.2011.TO.1.3.4" xfId="166"/>
    <cellStyle name="_Model_RAB_MRSK_svod_Книга2_PR.PROG.WARM.NOTCOMBI.2012.2.16_v1.4(04.04.11) " xfId="167"/>
    <cellStyle name="_Plug" xfId="168"/>
    <cellStyle name="_Бюджет2006_ПОКАЗАТЕЛИ СВОДНЫЕ" xfId="169"/>
    <cellStyle name="_ВО ОП ТЭС-ОТ- 2007" xfId="170"/>
    <cellStyle name="_ВО ОП ТЭС-ОТ- 2007_Новая инструкция1_фст" xfId="171"/>
    <cellStyle name="_ВФ ОАО ТЭС-ОТ- 2009" xfId="172"/>
    <cellStyle name="_ВФ ОАО ТЭС-ОТ- 2009_Новая инструкция1_фст" xfId="173"/>
    <cellStyle name="_выручка по присоединениям2" xfId="174"/>
    <cellStyle name="_выручка по присоединениям2_Новая инструкция1_фст" xfId="175"/>
    <cellStyle name="_Договор аренды ЯЭ с разбивкой" xfId="176"/>
    <cellStyle name="_Договор аренды ЯЭ с разбивкой_Новая инструкция1_фст" xfId="177"/>
    <cellStyle name="_Защита ФЗП" xfId="178"/>
    <cellStyle name="_Заявка Тестова  СКОРРЕКТИРОВАННАЯ" xfId="179"/>
    <cellStyle name="_Инвест программа" xfId="180"/>
    <cellStyle name="_Исходные данные для модели" xfId="181"/>
    <cellStyle name="_Исходные данные для модели_Новая инструкция1_фст" xfId="182"/>
    <cellStyle name="_Консолидация-2008-проект-new" xfId="183"/>
    <cellStyle name="_МОДЕЛЬ_1 (2)" xfId="184"/>
    <cellStyle name="_МОДЕЛЬ_1 (2) 2" xfId="185"/>
    <cellStyle name="_МОДЕЛЬ_1 (2) 2_OREP.KU.2011.MONTHLY.02(v0.1)" xfId="186"/>
    <cellStyle name="_МОДЕЛЬ_1 (2) 2_OREP.KU.2011.MONTHLY.02(v0.4)" xfId="187"/>
    <cellStyle name="_МОДЕЛЬ_1 (2) 2_OREP.KU.2011.MONTHLY.11(v1.4)" xfId="188"/>
    <cellStyle name="_МОДЕЛЬ_1 (2) 2_UPDATE.OREP.KU.2011.MONTHLY.02.TO.1.2" xfId="189"/>
    <cellStyle name="_МОДЕЛЬ_1 (2) 3" xfId="190"/>
    <cellStyle name="_МОДЕЛЬ_1 (2) 4" xfId="191"/>
    <cellStyle name="_МОДЕЛЬ_1 (2) 5" xfId="192"/>
    <cellStyle name="_МОДЕЛЬ_1 (2) 6" xfId="193"/>
    <cellStyle name="_МОДЕЛЬ_1 (2) 7" xfId="194"/>
    <cellStyle name="_МОДЕЛЬ_1 (2) 8" xfId="195"/>
    <cellStyle name="_МОДЕЛЬ_1 (2)_46EE.2011(v1.0)" xfId="196"/>
    <cellStyle name="_МОДЕЛЬ_1 (2)_46EE.2011(v1.0)_46TE.2011(v1.0)" xfId="197"/>
    <cellStyle name="_МОДЕЛЬ_1 (2)_46EE.2011(v1.0)_INDEX.STATION.2012(v1.0)_" xfId="198"/>
    <cellStyle name="_МОДЕЛЬ_1 (2)_46EE.2011(v1.0)_INDEX.STATION.2012(v2.0)" xfId="199"/>
    <cellStyle name="_МОДЕЛЬ_1 (2)_46EE.2011(v1.0)_INDEX.STATION.2012(v2.1)" xfId="200"/>
    <cellStyle name="_МОДЕЛЬ_1 (2)_46EE.2011(v1.0)_TEPLO.PREDEL.2012.M(v1.1)_test" xfId="201"/>
    <cellStyle name="_МОДЕЛЬ_1 (2)_46EE.2011(v1.2)" xfId="202"/>
    <cellStyle name="_МОДЕЛЬ_1 (2)_46EP.2012(v0.1)" xfId="203"/>
    <cellStyle name="_МОДЕЛЬ_1 (2)_46TE.2011(v1.0)" xfId="204"/>
    <cellStyle name="_МОДЕЛЬ_1 (2)_ARMRAZR" xfId="205"/>
    <cellStyle name="_МОДЕЛЬ_1 (2)_BALANCE.WARM.2010.FACT(v1.0)" xfId="206"/>
    <cellStyle name="_МОДЕЛЬ_1 (2)_BALANCE.WARM.2010.PLAN" xfId="207"/>
    <cellStyle name="_МОДЕЛЬ_1 (2)_BALANCE.WARM.2011YEAR(v0.7)" xfId="208"/>
    <cellStyle name="_МОДЕЛЬ_1 (2)_BALANCE.WARM.2011YEAR.NEW.UPDATE.SCHEME" xfId="209"/>
    <cellStyle name="_МОДЕЛЬ_1 (2)_EE.2REK.P2011.4.78(v0.3)" xfId="210"/>
    <cellStyle name="_МОДЕЛЬ_1 (2)_FORM910.2012(v1.1)" xfId="211"/>
    <cellStyle name="_МОДЕЛЬ_1 (2)_INVEST.EE.PLAN.4.78(v0.1)" xfId="212"/>
    <cellStyle name="_МОДЕЛЬ_1 (2)_INVEST.EE.PLAN.4.78(v0.3)" xfId="213"/>
    <cellStyle name="_МОДЕЛЬ_1 (2)_INVEST.EE.PLAN.4.78(v1.0)" xfId="214"/>
    <cellStyle name="_МОДЕЛЬ_1 (2)_INVEST.PLAN.4.78(v0.1)" xfId="215"/>
    <cellStyle name="_МОДЕЛЬ_1 (2)_INVEST.WARM.PLAN.4.78(v0.1)" xfId="216"/>
    <cellStyle name="_МОДЕЛЬ_1 (2)_INVEST_WARM_PLAN" xfId="217"/>
    <cellStyle name="_МОДЕЛЬ_1 (2)_NADB.JNVLS.APTEKA.2011(v1.3.3)" xfId="218"/>
    <cellStyle name="_МОДЕЛЬ_1 (2)_NADB.JNVLS.APTEKA.2011(v1.3.3)_46TE.2011(v1.0)" xfId="219"/>
    <cellStyle name="_МОДЕЛЬ_1 (2)_NADB.JNVLS.APTEKA.2011(v1.3.3)_INDEX.STATION.2012(v1.0)_" xfId="220"/>
    <cellStyle name="_МОДЕЛЬ_1 (2)_NADB.JNVLS.APTEKA.2011(v1.3.3)_INDEX.STATION.2012(v2.0)" xfId="221"/>
    <cellStyle name="_МОДЕЛЬ_1 (2)_NADB.JNVLS.APTEKA.2011(v1.3.3)_INDEX.STATION.2012(v2.1)" xfId="222"/>
    <cellStyle name="_МОДЕЛЬ_1 (2)_NADB.JNVLS.APTEKA.2011(v1.3.3)_TEPLO.PREDEL.2012.M(v1.1)_test" xfId="223"/>
    <cellStyle name="_МОДЕЛЬ_1 (2)_NADB.JNVLS.APTEKA.2011(v1.3.4)" xfId="224"/>
    <cellStyle name="_МОДЕЛЬ_1 (2)_NADB.JNVLS.APTEKA.2011(v1.3.4)_46TE.2011(v1.0)" xfId="225"/>
    <cellStyle name="_МОДЕЛЬ_1 (2)_NADB.JNVLS.APTEKA.2011(v1.3.4)_INDEX.STATION.2012(v1.0)_" xfId="226"/>
    <cellStyle name="_МОДЕЛЬ_1 (2)_NADB.JNVLS.APTEKA.2011(v1.3.4)_INDEX.STATION.2012(v2.0)" xfId="227"/>
    <cellStyle name="_МОДЕЛЬ_1 (2)_NADB.JNVLS.APTEKA.2011(v1.3.4)_INDEX.STATION.2012(v2.1)" xfId="228"/>
    <cellStyle name="_МОДЕЛЬ_1 (2)_NADB.JNVLS.APTEKA.2011(v1.3.4)_TEPLO.PREDEL.2012.M(v1.1)_test" xfId="229"/>
    <cellStyle name="_МОДЕЛЬ_1 (2)_PASSPORT.TEPLO.PROIZV(v2.1)" xfId="230"/>
    <cellStyle name="_МОДЕЛЬ_1 (2)_PR.PROG.WARM.NOTCOMBI.2012.2.16_v1.4(04.04.11) " xfId="231"/>
    <cellStyle name="_МОДЕЛЬ_1 (2)_PREDEL.JKH.UTV.2011(v1.0.1)" xfId="232"/>
    <cellStyle name="_МОДЕЛЬ_1 (2)_PREDEL.JKH.UTV.2011(v1.0.1)_46TE.2011(v1.0)" xfId="233"/>
    <cellStyle name="_МОДЕЛЬ_1 (2)_PREDEL.JKH.UTV.2011(v1.0.1)_INDEX.STATION.2012(v1.0)_" xfId="234"/>
    <cellStyle name="_МОДЕЛЬ_1 (2)_PREDEL.JKH.UTV.2011(v1.0.1)_INDEX.STATION.2012(v2.0)" xfId="235"/>
    <cellStyle name="_МОДЕЛЬ_1 (2)_PREDEL.JKH.UTV.2011(v1.0.1)_INDEX.STATION.2012(v2.1)" xfId="236"/>
    <cellStyle name="_МОДЕЛЬ_1 (2)_PREDEL.JKH.UTV.2011(v1.0.1)_TEPLO.PREDEL.2012.M(v1.1)_test" xfId="237"/>
    <cellStyle name="_МОДЕЛЬ_1 (2)_PREDEL.JKH.UTV.2011(v1.1)" xfId="238"/>
    <cellStyle name="_МОДЕЛЬ_1 (2)_REP.BLR.2012(v1.0)" xfId="239"/>
    <cellStyle name="_МОДЕЛЬ_1 (2)_TEPLO.PREDEL.2012.M(v1.1)" xfId="240"/>
    <cellStyle name="_МОДЕЛЬ_1 (2)_TEST.TEMPLATE" xfId="241"/>
    <cellStyle name="_МОДЕЛЬ_1 (2)_UPDATE.46EE.2011.TO.1.1" xfId="242"/>
    <cellStyle name="_МОДЕЛЬ_1 (2)_UPDATE.46EP.2011.TO.2.1" xfId="243"/>
    <cellStyle name="_МОДЕЛЬ_1 (2)_UPDATE.46TE.2011.TO.1.1" xfId="244"/>
    <cellStyle name="_МОДЕЛЬ_1 (2)_UPDATE.46TE.2011.TO.1.2" xfId="245"/>
    <cellStyle name="_МОДЕЛЬ_1 (2)_UPDATE.BALANCE.WARM.2011YEAR.TO.1.1" xfId="246"/>
    <cellStyle name="_МОДЕЛЬ_1 (2)_UPDATE.BALANCE.WARM.2011YEAR.TO.1.1_46TE.2011(v1.0)" xfId="247"/>
    <cellStyle name="_МОДЕЛЬ_1 (2)_UPDATE.BALANCE.WARM.2011YEAR.TO.1.1_INDEX.STATION.2012(v1.0)_" xfId="248"/>
    <cellStyle name="_МОДЕЛЬ_1 (2)_UPDATE.BALANCE.WARM.2011YEAR.TO.1.1_INDEX.STATION.2012(v2.0)" xfId="249"/>
    <cellStyle name="_МОДЕЛЬ_1 (2)_UPDATE.BALANCE.WARM.2011YEAR.TO.1.1_INDEX.STATION.2012(v2.1)" xfId="250"/>
    <cellStyle name="_МОДЕЛЬ_1 (2)_UPDATE.BALANCE.WARM.2011YEAR.TO.1.1_OREP.KU.2011.MONTHLY.02(v1.1)" xfId="251"/>
    <cellStyle name="_МОДЕЛЬ_1 (2)_UPDATE.BALANCE.WARM.2011YEAR.TO.1.1_TEPLO.PREDEL.2012.M(v1.1)_test" xfId="252"/>
    <cellStyle name="_МОДЕЛЬ_1 (2)_UPDATE.NADB.JNVLS.APTEKA.2011.TO.1.3.4" xfId="253"/>
    <cellStyle name="_МОДЕЛЬ_1 (2)_Книга2_PR.PROG.WARM.NOTCOMBI.2012.2.16_v1.4(04.04.11) " xfId="254"/>
    <cellStyle name="_НВВ 2009 постатейно свод по филиалам_09_02_09" xfId="255"/>
    <cellStyle name="_НВВ 2009 постатейно свод по филиалам_09_02_09_Новая инструкция1_фст" xfId="256"/>
    <cellStyle name="_НВВ 2009 постатейно свод по филиалам_для Валентина" xfId="257"/>
    <cellStyle name="_НВВ 2009 постатейно свод по филиалам_для Валентина_Новая инструкция1_фст" xfId="258"/>
    <cellStyle name="_Омск" xfId="259"/>
    <cellStyle name="_Омск_Новая инструкция1_фст" xfId="260"/>
    <cellStyle name="_ОТ ИД 2009" xfId="261"/>
    <cellStyle name="_ОТ ИД 2009_Новая инструкция1_фст" xfId="262"/>
    <cellStyle name="_пр 5 тариф RAB" xfId="263"/>
    <cellStyle name="_пр 5 тариф RAB 2" xfId="264"/>
    <cellStyle name="_пр 5 тариф RAB 2_OREP.KU.2011.MONTHLY.02(v0.1)" xfId="265"/>
    <cellStyle name="_пр 5 тариф RAB 2_OREP.KU.2011.MONTHLY.02(v0.4)" xfId="266"/>
    <cellStyle name="_пр 5 тариф RAB 2_OREP.KU.2011.MONTHLY.11(v1.4)" xfId="267"/>
    <cellStyle name="_пр 5 тариф RAB 2_UPDATE.OREP.KU.2011.MONTHLY.02.TO.1.2" xfId="268"/>
    <cellStyle name="_пр 5 тариф RAB 3" xfId="269"/>
    <cellStyle name="_пр 5 тариф RAB 4" xfId="270"/>
    <cellStyle name="_пр 5 тариф RAB 5" xfId="271"/>
    <cellStyle name="_пр 5 тариф RAB 6" xfId="272"/>
    <cellStyle name="_пр 5 тариф RAB 7" xfId="273"/>
    <cellStyle name="_пр 5 тариф RAB 8" xfId="274"/>
    <cellStyle name="_пр 5 тариф RAB_46EE.2011(v1.0)" xfId="275"/>
    <cellStyle name="_пр 5 тариф RAB_46EE.2011(v1.0)_46TE.2011(v1.0)" xfId="276"/>
    <cellStyle name="_пр 5 тариф RAB_46EE.2011(v1.0)_INDEX.STATION.2012(v1.0)_" xfId="277"/>
    <cellStyle name="_пр 5 тариф RAB_46EE.2011(v1.0)_INDEX.STATION.2012(v2.0)" xfId="278"/>
    <cellStyle name="_пр 5 тариф RAB_46EE.2011(v1.0)_INDEX.STATION.2012(v2.1)" xfId="279"/>
    <cellStyle name="_пр 5 тариф RAB_46EE.2011(v1.0)_TEPLO.PREDEL.2012.M(v1.1)_test" xfId="280"/>
    <cellStyle name="_пр 5 тариф RAB_46EE.2011(v1.2)" xfId="281"/>
    <cellStyle name="_пр 5 тариф RAB_46EP.2012(v0.1)" xfId="282"/>
    <cellStyle name="_пр 5 тариф RAB_46TE.2011(v1.0)" xfId="283"/>
    <cellStyle name="_пр 5 тариф RAB_ARMRAZR" xfId="284"/>
    <cellStyle name="_пр 5 тариф RAB_BALANCE.WARM.2010.FACT(v1.0)" xfId="285"/>
    <cellStyle name="_пр 5 тариф RAB_BALANCE.WARM.2010.PLAN" xfId="286"/>
    <cellStyle name="_пр 5 тариф RAB_BALANCE.WARM.2011YEAR(v0.7)" xfId="287"/>
    <cellStyle name="_пр 5 тариф RAB_BALANCE.WARM.2011YEAR.NEW.UPDATE.SCHEME" xfId="288"/>
    <cellStyle name="_пр 5 тариф RAB_EE.2REK.P2011.4.78(v0.3)" xfId="289"/>
    <cellStyle name="_пр 5 тариф RAB_FORM910.2012(v1.1)" xfId="290"/>
    <cellStyle name="_пр 5 тариф RAB_INVEST.EE.PLAN.4.78(v0.1)" xfId="291"/>
    <cellStyle name="_пр 5 тариф RAB_INVEST.EE.PLAN.4.78(v0.3)" xfId="292"/>
    <cellStyle name="_пр 5 тариф RAB_INVEST.EE.PLAN.4.78(v1.0)" xfId="293"/>
    <cellStyle name="_пр 5 тариф RAB_INVEST.PLAN.4.78(v0.1)" xfId="294"/>
    <cellStyle name="_пр 5 тариф RAB_INVEST.WARM.PLAN.4.78(v0.1)" xfId="295"/>
    <cellStyle name="_пр 5 тариф RAB_INVEST_WARM_PLAN" xfId="296"/>
    <cellStyle name="_пр 5 тариф RAB_NADB.JNVLS.APTEKA.2011(v1.3.3)" xfId="297"/>
    <cellStyle name="_пр 5 тариф RAB_NADB.JNVLS.APTEKA.2011(v1.3.3)_46TE.2011(v1.0)" xfId="298"/>
    <cellStyle name="_пр 5 тариф RAB_NADB.JNVLS.APTEKA.2011(v1.3.3)_INDEX.STATION.2012(v1.0)_" xfId="299"/>
    <cellStyle name="_пр 5 тариф RAB_NADB.JNVLS.APTEKA.2011(v1.3.3)_INDEX.STATION.2012(v2.0)" xfId="300"/>
    <cellStyle name="_пр 5 тариф RAB_NADB.JNVLS.APTEKA.2011(v1.3.3)_INDEX.STATION.2012(v2.1)" xfId="301"/>
    <cellStyle name="_пр 5 тариф RAB_NADB.JNVLS.APTEKA.2011(v1.3.3)_TEPLO.PREDEL.2012.M(v1.1)_test" xfId="302"/>
    <cellStyle name="_пр 5 тариф RAB_NADB.JNVLS.APTEKA.2011(v1.3.4)" xfId="303"/>
    <cellStyle name="_пр 5 тариф RAB_NADB.JNVLS.APTEKA.2011(v1.3.4)_46TE.2011(v1.0)" xfId="304"/>
    <cellStyle name="_пр 5 тариф RAB_NADB.JNVLS.APTEKA.2011(v1.3.4)_INDEX.STATION.2012(v1.0)_" xfId="305"/>
    <cellStyle name="_пр 5 тариф RAB_NADB.JNVLS.APTEKA.2011(v1.3.4)_INDEX.STATION.2012(v2.0)" xfId="306"/>
    <cellStyle name="_пр 5 тариф RAB_NADB.JNVLS.APTEKA.2011(v1.3.4)_INDEX.STATION.2012(v2.1)" xfId="307"/>
    <cellStyle name="_пр 5 тариф RAB_NADB.JNVLS.APTEKA.2011(v1.3.4)_TEPLO.PREDEL.2012.M(v1.1)_test" xfId="308"/>
    <cellStyle name="_пр 5 тариф RAB_PASSPORT.TEPLO.PROIZV(v2.1)" xfId="309"/>
    <cellStyle name="_пр 5 тариф RAB_PR.PROG.WARM.NOTCOMBI.2012.2.16_v1.4(04.04.11) " xfId="310"/>
    <cellStyle name="_пр 5 тариф RAB_PREDEL.JKH.UTV.2011(v1.0.1)" xfId="311"/>
    <cellStyle name="_пр 5 тариф RAB_PREDEL.JKH.UTV.2011(v1.0.1)_46TE.2011(v1.0)" xfId="312"/>
    <cellStyle name="_пр 5 тариф RAB_PREDEL.JKH.UTV.2011(v1.0.1)_INDEX.STATION.2012(v1.0)_" xfId="313"/>
    <cellStyle name="_пр 5 тариф RAB_PREDEL.JKH.UTV.2011(v1.0.1)_INDEX.STATION.2012(v2.0)" xfId="314"/>
    <cellStyle name="_пр 5 тариф RAB_PREDEL.JKH.UTV.2011(v1.0.1)_INDEX.STATION.2012(v2.1)" xfId="315"/>
    <cellStyle name="_пр 5 тариф RAB_PREDEL.JKH.UTV.2011(v1.0.1)_TEPLO.PREDEL.2012.M(v1.1)_test" xfId="316"/>
    <cellStyle name="_пр 5 тариф RAB_PREDEL.JKH.UTV.2011(v1.1)" xfId="317"/>
    <cellStyle name="_пр 5 тариф RAB_REP.BLR.2012(v1.0)" xfId="318"/>
    <cellStyle name="_пр 5 тариф RAB_TEPLO.PREDEL.2012.M(v1.1)" xfId="319"/>
    <cellStyle name="_пр 5 тариф RAB_TEST.TEMPLATE" xfId="320"/>
    <cellStyle name="_пр 5 тариф RAB_UPDATE.46EE.2011.TO.1.1" xfId="321"/>
    <cellStyle name="_пр 5 тариф RAB_UPDATE.46EP.2011.TO.2.1" xfId="322"/>
    <cellStyle name="_пр 5 тариф RAB_UPDATE.46TE.2011.TO.1.1" xfId="323"/>
    <cellStyle name="_пр 5 тариф RAB_UPDATE.46TE.2011.TO.1.2" xfId="324"/>
    <cellStyle name="_пр 5 тариф RAB_UPDATE.BALANCE.WARM.2011YEAR.TO.1.1" xfId="325"/>
    <cellStyle name="_пр 5 тариф RAB_UPDATE.BALANCE.WARM.2011YEAR.TO.1.1_46TE.2011(v1.0)" xfId="326"/>
    <cellStyle name="_пр 5 тариф RAB_UPDATE.BALANCE.WARM.2011YEAR.TO.1.1_INDEX.STATION.2012(v1.0)_" xfId="327"/>
    <cellStyle name="_пр 5 тариф RAB_UPDATE.BALANCE.WARM.2011YEAR.TO.1.1_INDEX.STATION.2012(v2.0)" xfId="328"/>
    <cellStyle name="_пр 5 тариф RAB_UPDATE.BALANCE.WARM.2011YEAR.TO.1.1_INDEX.STATION.2012(v2.1)" xfId="329"/>
    <cellStyle name="_пр 5 тариф RAB_UPDATE.BALANCE.WARM.2011YEAR.TO.1.1_OREP.KU.2011.MONTHLY.02(v1.1)" xfId="330"/>
    <cellStyle name="_пр 5 тариф RAB_UPDATE.BALANCE.WARM.2011YEAR.TO.1.1_TEPLO.PREDEL.2012.M(v1.1)_test" xfId="331"/>
    <cellStyle name="_пр 5 тариф RAB_UPDATE.NADB.JNVLS.APTEKA.2011.TO.1.3.4" xfId="332"/>
    <cellStyle name="_пр 5 тариф RAB_Книга2_PR.PROG.WARM.NOTCOMBI.2012.2.16_v1.4(04.04.11) " xfId="333"/>
    <cellStyle name="_Предожение _ДБП_2009 г ( согласованные БП)  (2)" xfId="334"/>
    <cellStyle name="_Предожение _ДБП_2009 г ( согласованные БП)  (2)_Новая инструкция1_фст" xfId="335"/>
    <cellStyle name="_Приложение 2 0806 факт" xfId="336"/>
    <cellStyle name="_Приложение МТС-3-КС" xfId="337"/>
    <cellStyle name="_Приложение МТС-3-КС_Новая инструкция1_фст" xfId="338"/>
    <cellStyle name="_Приложение-МТС--2-1" xfId="339"/>
    <cellStyle name="_Приложение-МТС--2-1_Новая инструкция1_фст" xfId="340"/>
    <cellStyle name="_Расчет RAB_22072008" xfId="341"/>
    <cellStyle name="_Расчет RAB_22072008 2" xfId="342"/>
    <cellStyle name="_Расчет RAB_22072008 2_OREP.KU.2011.MONTHLY.02(v0.1)" xfId="343"/>
    <cellStyle name="_Расчет RAB_22072008 2_OREP.KU.2011.MONTHLY.02(v0.4)" xfId="344"/>
    <cellStyle name="_Расчет RAB_22072008 2_OREP.KU.2011.MONTHLY.11(v1.4)" xfId="345"/>
    <cellStyle name="_Расчет RAB_22072008 2_UPDATE.OREP.KU.2011.MONTHLY.02.TO.1.2" xfId="346"/>
    <cellStyle name="_Расчет RAB_22072008 3" xfId="347"/>
    <cellStyle name="_Расчет RAB_22072008 4" xfId="348"/>
    <cellStyle name="_Расчет RAB_22072008 5" xfId="349"/>
    <cellStyle name="_Расчет RAB_22072008 6" xfId="350"/>
    <cellStyle name="_Расчет RAB_22072008 7" xfId="351"/>
    <cellStyle name="_Расчет RAB_22072008 8" xfId="352"/>
    <cellStyle name="_Расчет RAB_22072008_46EE.2011(v1.0)" xfId="353"/>
    <cellStyle name="_Расчет RAB_22072008_46EE.2011(v1.0)_46TE.2011(v1.0)" xfId="354"/>
    <cellStyle name="_Расчет RAB_22072008_46EE.2011(v1.0)_INDEX.STATION.2012(v1.0)_" xfId="355"/>
    <cellStyle name="_Расчет RAB_22072008_46EE.2011(v1.0)_INDEX.STATION.2012(v2.0)" xfId="356"/>
    <cellStyle name="_Расчет RAB_22072008_46EE.2011(v1.0)_INDEX.STATION.2012(v2.1)" xfId="357"/>
    <cellStyle name="_Расчет RAB_22072008_46EE.2011(v1.0)_TEPLO.PREDEL.2012.M(v1.1)_test" xfId="358"/>
    <cellStyle name="_Расчет RAB_22072008_46EE.2011(v1.2)" xfId="359"/>
    <cellStyle name="_Расчет RAB_22072008_46EP.2012(v0.1)" xfId="360"/>
    <cellStyle name="_Расчет RAB_22072008_46TE.2011(v1.0)" xfId="361"/>
    <cellStyle name="_Расчет RAB_22072008_ARMRAZR" xfId="362"/>
    <cellStyle name="_Расчет RAB_22072008_BALANCE.WARM.2010.FACT(v1.0)" xfId="363"/>
    <cellStyle name="_Расчет RAB_22072008_BALANCE.WARM.2010.PLAN" xfId="364"/>
    <cellStyle name="_Расчет RAB_22072008_BALANCE.WARM.2011YEAR(v0.7)" xfId="365"/>
    <cellStyle name="_Расчет RAB_22072008_BALANCE.WARM.2011YEAR.NEW.UPDATE.SCHEME" xfId="366"/>
    <cellStyle name="_Расчет RAB_22072008_EE.2REK.P2011.4.78(v0.3)" xfId="367"/>
    <cellStyle name="_Расчет RAB_22072008_FORM910.2012(v1.1)" xfId="368"/>
    <cellStyle name="_Расчет RAB_22072008_INVEST.EE.PLAN.4.78(v0.1)" xfId="369"/>
    <cellStyle name="_Расчет RAB_22072008_INVEST.EE.PLAN.4.78(v0.3)" xfId="370"/>
    <cellStyle name="_Расчет RAB_22072008_INVEST.EE.PLAN.4.78(v1.0)" xfId="371"/>
    <cellStyle name="_Расчет RAB_22072008_INVEST.PLAN.4.78(v0.1)" xfId="372"/>
    <cellStyle name="_Расчет RAB_22072008_INVEST.WARM.PLAN.4.78(v0.1)" xfId="373"/>
    <cellStyle name="_Расчет RAB_22072008_INVEST_WARM_PLAN" xfId="374"/>
    <cellStyle name="_Расчет RAB_22072008_NADB.JNVLS.APTEKA.2011(v1.3.3)" xfId="375"/>
    <cellStyle name="_Расчет RAB_22072008_NADB.JNVLS.APTEKA.2011(v1.3.3)_46TE.2011(v1.0)" xfId="376"/>
    <cellStyle name="_Расчет RAB_22072008_NADB.JNVLS.APTEKA.2011(v1.3.3)_INDEX.STATION.2012(v1.0)_" xfId="377"/>
    <cellStyle name="_Расчет RAB_22072008_NADB.JNVLS.APTEKA.2011(v1.3.3)_INDEX.STATION.2012(v2.0)" xfId="378"/>
    <cellStyle name="_Расчет RAB_22072008_NADB.JNVLS.APTEKA.2011(v1.3.3)_INDEX.STATION.2012(v2.1)" xfId="379"/>
    <cellStyle name="_Расчет RAB_22072008_NADB.JNVLS.APTEKA.2011(v1.3.3)_TEPLO.PREDEL.2012.M(v1.1)_test" xfId="380"/>
    <cellStyle name="_Расчет RAB_22072008_NADB.JNVLS.APTEKA.2011(v1.3.4)" xfId="381"/>
    <cellStyle name="_Расчет RAB_22072008_NADB.JNVLS.APTEKA.2011(v1.3.4)_46TE.2011(v1.0)" xfId="382"/>
    <cellStyle name="_Расчет RAB_22072008_NADB.JNVLS.APTEKA.2011(v1.3.4)_INDEX.STATION.2012(v1.0)_" xfId="383"/>
    <cellStyle name="_Расчет RAB_22072008_NADB.JNVLS.APTEKA.2011(v1.3.4)_INDEX.STATION.2012(v2.0)" xfId="384"/>
    <cellStyle name="_Расчет RAB_22072008_NADB.JNVLS.APTEKA.2011(v1.3.4)_INDEX.STATION.2012(v2.1)" xfId="385"/>
    <cellStyle name="_Расчет RAB_22072008_NADB.JNVLS.APTEKA.2011(v1.3.4)_TEPLO.PREDEL.2012.M(v1.1)_test" xfId="386"/>
    <cellStyle name="_Расчет RAB_22072008_PASSPORT.TEPLO.PROIZV(v2.1)" xfId="387"/>
    <cellStyle name="_Расчет RAB_22072008_PR.PROG.WARM.NOTCOMBI.2012.2.16_v1.4(04.04.11) " xfId="388"/>
    <cellStyle name="_Расчет RAB_22072008_PREDEL.JKH.UTV.2011(v1.0.1)" xfId="389"/>
    <cellStyle name="_Расчет RAB_22072008_PREDEL.JKH.UTV.2011(v1.0.1)_46TE.2011(v1.0)" xfId="390"/>
    <cellStyle name="_Расчет RAB_22072008_PREDEL.JKH.UTV.2011(v1.0.1)_INDEX.STATION.2012(v1.0)_" xfId="391"/>
    <cellStyle name="_Расчет RAB_22072008_PREDEL.JKH.UTV.2011(v1.0.1)_INDEX.STATION.2012(v2.0)" xfId="392"/>
    <cellStyle name="_Расчет RAB_22072008_PREDEL.JKH.UTV.2011(v1.0.1)_INDEX.STATION.2012(v2.1)" xfId="393"/>
    <cellStyle name="_Расчет RAB_22072008_PREDEL.JKH.UTV.2011(v1.0.1)_TEPLO.PREDEL.2012.M(v1.1)_test" xfId="394"/>
    <cellStyle name="_Расчет RAB_22072008_PREDEL.JKH.UTV.2011(v1.1)" xfId="395"/>
    <cellStyle name="_Расчет RAB_22072008_REP.BLR.2012(v1.0)" xfId="396"/>
    <cellStyle name="_Расчет RAB_22072008_TEPLO.PREDEL.2012.M(v1.1)" xfId="397"/>
    <cellStyle name="_Расчет RAB_22072008_TEST.TEMPLATE" xfId="398"/>
    <cellStyle name="_Расчет RAB_22072008_UPDATE.46EE.2011.TO.1.1" xfId="399"/>
    <cellStyle name="_Расчет RAB_22072008_UPDATE.46EP.2011.TO.2.1" xfId="400"/>
    <cellStyle name="_Расчет RAB_22072008_UPDATE.46TE.2011.TO.1.1" xfId="401"/>
    <cellStyle name="_Расчет RAB_22072008_UPDATE.46TE.2011.TO.1.2" xfId="402"/>
    <cellStyle name="_Расчет RAB_22072008_UPDATE.BALANCE.WARM.2011YEAR.TO.1.1" xfId="403"/>
    <cellStyle name="_Расчет RAB_22072008_UPDATE.BALANCE.WARM.2011YEAR.TO.1.1_46TE.2011(v1.0)" xfId="404"/>
    <cellStyle name="_Расчет RAB_22072008_UPDATE.BALANCE.WARM.2011YEAR.TO.1.1_INDEX.STATION.2012(v1.0)_" xfId="405"/>
    <cellStyle name="_Расчет RAB_22072008_UPDATE.BALANCE.WARM.2011YEAR.TO.1.1_INDEX.STATION.2012(v2.0)" xfId="406"/>
    <cellStyle name="_Расчет RAB_22072008_UPDATE.BALANCE.WARM.2011YEAR.TO.1.1_INDEX.STATION.2012(v2.1)" xfId="407"/>
    <cellStyle name="_Расчет RAB_22072008_UPDATE.BALANCE.WARM.2011YEAR.TO.1.1_OREP.KU.2011.MONTHLY.02(v1.1)" xfId="408"/>
    <cellStyle name="_Расчет RAB_22072008_UPDATE.BALANCE.WARM.2011YEAR.TO.1.1_TEPLO.PREDEL.2012.M(v1.1)_test" xfId="409"/>
    <cellStyle name="_Расчет RAB_22072008_UPDATE.NADB.JNVLS.APTEKA.2011.TO.1.3.4" xfId="410"/>
    <cellStyle name="_Расчет RAB_22072008_Книга2_PR.PROG.WARM.NOTCOMBI.2012.2.16_v1.4(04.04.11) " xfId="411"/>
    <cellStyle name="_Расчет RAB_Лен и МОЭСК_с 2010 года_14.04.2009_со сглаж_version 3.0_без ФСК" xfId="412"/>
    <cellStyle name="_Расчет RAB_Лен и МОЭСК_с 2010 года_14.04.2009_со сглаж_version 3.0_без ФСК 2" xfId="413"/>
    <cellStyle name="_Расчет RAB_Лен и МОЭСК_с 2010 года_14.04.2009_со сглаж_version 3.0_без ФСК 2_OREP.KU.2011.MONTHLY.02(v0.1)" xfId="414"/>
    <cellStyle name="_Расчет RAB_Лен и МОЭСК_с 2010 года_14.04.2009_со сглаж_version 3.0_без ФСК 2_OREP.KU.2011.MONTHLY.02(v0.4)" xfId="415"/>
    <cellStyle name="_Расчет RAB_Лен и МОЭСК_с 2010 года_14.04.2009_со сглаж_version 3.0_без ФСК 2_OREP.KU.2011.MONTHLY.11(v1.4)" xfId="416"/>
    <cellStyle name="_Расчет RAB_Лен и МОЭСК_с 2010 года_14.04.2009_со сглаж_version 3.0_без ФСК 2_UPDATE.OREP.KU.2011.MONTHLY.02.TO.1.2" xfId="417"/>
    <cellStyle name="_Расчет RAB_Лен и МОЭСК_с 2010 года_14.04.2009_со сглаж_version 3.0_без ФСК 3" xfId="418"/>
    <cellStyle name="_Расчет RAB_Лен и МОЭСК_с 2010 года_14.04.2009_со сглаж_version 3.0_без ФСК 4" xfId="419"/>
    <cellStyle name="_Расчет RAB_Лен и МОЭСК_с 2010 года_14.04.2009_со сглаж_version 3.0_без ФСК 5" xfId="420"/>
    <cellStyle name="_Расчет RAB_Лен и МОЭСК_с 2010 года_14.04.2009_со сглаж_version 3.0_без ФСК 6" xfId="421"/>
    <cellStyle name="_Расчет RAB_Лен и МОЭСК_с 2010 года_14.04.2009_со сглаж_version 3.0_без ФСК 7" xfId="422"/>
    <cellStyle name="_Расчет RAB_Лен и МОЭСК_с 2010 года_14.04.2009_со сглаж_version 3.0_без ФСК 8" xfId="423"/>
    <cellStyle name="_Расчет RAB_Лен и МОЭСК_с 2010 года_14.04.2009_со сглаж_version 3.0_без ФСК_46EE.2011(v1.0)" xfId="424"/>
    <cellStyle name="_Расчет RAB_Лен и МОЭСК_с 2010 года_14.04.2009_со сглаж_version 3.0_без ФСК_46EE.2011(v1.0)_46TE.2011(v1.0)" xfId="425"/>
    <cellStyle name="_Расчет RAB_Лен и МОЭСК_с 2010 года_14.04.2009_со сглаж_version 3.0_без ФСК_46EE.2011(v1.0)_INDEX.STATION.2012(v1.0)_" xfId="426"/>
    <cellStyle name="_Расчет RAB_Лен и МОЭСК_с 2010 года_14.04.2009_со сглаж_version 3.0_без ФСК_46EE.2011(v1.0)_INDEX.STATION.2012(v2.0)" xfId="427"/>
    <cellStyle name="_Расчет RAB_Лен и МОЭСК_с 2010 года_14.04.2009_со сглаж_version 3.0_без ФСК_46EE.2011(v1.0)_INDEX.STATION.2012(v2.1)" xfId="428"/>
    <cellStyle name="_Расчет RAB_Лен и МОЭСК_с 2010 года_14.04.2009_со сглаж_version 3.0_без ФСК_46EE.2011(v1.0)_TEPLO.PREDEL.2012.M(v1.1)_test" xfId="429"/>
    <cellStyle name="_Расчет RAB_Лен и МОЭСК_с 2010 года_14.04.2009_со сглаж_version 3.0_без ФСК_46EE.2011(v1.2)" xfId="430"/>
    <cellStyle name="_Расчет RAB_Лен и МОЭСК_с 2010 года_14.04.2009_со сглаж_version 3.0_без ФСК_46EP.2012(v0.1)" xfId="431"/>
    <cellStyle name="_Расчет RAB_Лен и МОЭСК_с 2010 года_14.04.2009_со сглаж_version 3.0_без ФСК_46TE.2011(v1.0)" xfId="432"/>
    <cellStyle name="_Расчет RAB_Лен и МОЭСК_с 2010 года_14.04.2009_со сглаж_version 3.0_без ФСК_ARMRAZR" xfId="433"/>
    <cellStyle name="_Расчет RAB_Лен и МОЭСК_с 2010 года_14.04.2009_со сглаж_version 3.0_без ФСК_BALANCE.WARM.2010.FACT(v1.0)" xfId="434"/>
    <cellStyle name="_Расчет RAB_Лен и МОЭСК_с 2010 года_14.04.2009_со сглаж_version 3.0_без ФСК_BALANCE.WARM.2010.PLAN" xfId="435"/>
    <cellStyle name="_Расчет RAB_Лен и МОЭСК_с 2010 года_14.04.2009_со сглаж_version 3.0_без ФСК_BALANCE.WARM.2011YEAR(v0.7)" xfId="436"/>
    <cellStyle name="_Расчет RAB_Лен и МОЭСК_с 2010 года_14.04.2009_со сглаж_version 3.0_без ФСК_BALANCE.WARM.2011YEAR.NEW.UPDATE.SCHEME" xfId="437"/>
    <cellStyle name="_Расчет RAB_Лен и МОЭСК_с 2010 года_14.04.2009_со сглаж_version 3.0_без ФСК_EE.2REK.P2011.4.78(v0.3)" xfId="438"/>
    <cellStyle name="_Расчет RAB_Лен и МОЭСК_с 2010 года_14.04.2009_со сглаж_version 3.0_без ФСК_FORM910.2012(v1.1)" xfId="439"/>
    <cellStyle name="_Расчет RAB_Лен и МОЭСК_с 2010 года_14.04.2009_со сглаж_version 3.0_без ФСК_INVEST.EE.PLAN.4.78(v0.1)" xfId="440"/>
    <cellStyle name="_Расчет RAB_Лен и МОЭСК_с 2010 года_14.04.2009_со сглаж_version 3.0_без ФСК_INVEST.EE.PLAN.4.78(v0.3)" xfId="441"/>
    <cellStyle name="_Расчет RAB_Лен и МОЭСК_с 2010 года_14.04.2009_со сглаж_version 3.0_без ФСК_INVEST.EE.PLAN.4.78(v1.0)" xfId="442"/>
    <cellStyle name="_Расчет RAB_Лен и МОЭСК_с 2010 года_14.04.2009_со сглаж_version 3.0_без ФСК_INVEST.PLAN.4.78(v0.1)" xfId="443"/>
    <cellStyle name="_Расчет RAB_Лен и МОЭСК_с 2010 года_14.04.2009_со сглаж_version 3.0_без ФСК_INVEST.WARM.PLAN.4.78(v0.1)" xfId="444"/>
    <cellStyle name="_Расчет RAB_Лен и МОЭСК_с 2010 года_14.04.2009_со сглаж_version 3.0_без ФСК_INVEST_WARM_PLAN" xfId="445"/>
    <cellStyle name="_Расчет RAB_Лен и МОЭСК_с 2010 года_14.04.2009_со сглаж_version 3.0_без ФСК_NADB.JNVLS.APTEKA.2011(v1.3.3)" xfId="446"/>
    <cellStyle name="_Расчет RAB_Лен и МОЭСК_с 2010 года_14.04.2009_со сглаж_version 3.0_без ФСК_NADB.JNVLS.APTEKA.2011(v1.3.3)_46TE.2011(v1.0)" xfId="447"/>
    <cellStyle name="_Расчет RAB_Лен и МОЭСК_с 2010 года_14.04.2009_со сглаж_version 3.0_без ФСК_NADB.JNVLS.APTEKA.2011(v1.3.3)_INDEX.STATION.2012(v1.0)_" xfId="448"/>
    <cellStyle name="_Расчет RAB_Лен и МОЭСК_с 2010 года_14.04.2009_со сглаж_version 3.0_без ФСК_NADB.JNVLS.APTEKA.2011(v1.3.3)_INDEX.STATION.2012(v2.0)" xfId="449"/>
    <cellStyle name="_Расчет RAB_Лен и МОЭСК_с 2010 года_14.04.2009_со сглаж_version 3.0_без ФСК_NADB.JNVLS.APTEKA.2011(v1.3.3)_INDEX.STATION.2012(v2.1)" xfId="450"/>
    <cellStyle name="_Расчет RAB_Лен и МОЭСК_с 2010 года_14.04.2009_со сглаж_version 3.0_без ФСК_NADB.JNVLS.APTEKA.2011(v1.3.3)_TEPLO.PREDEL.2012.M(v1.1)_test" xfId="451"/>
    <cellStyle name="_Расчет RAB_Лен и МОЭСК_с 2010 года_14.04.2009_со сглаж_version 3.0_без ФСК_NADB.JNVLS.APTEKA.2011(v1.3.4)" xfId="452"/>
    <cellStyle name="_Расчет RAB_Лен и МОЭСК_с 2010 года_14.04.2009_со сглаж_version 3.0_без ФСК_NADB.JNVLS.APTEKA.2011(v1.3.4)_46TE.2011(v1.0)" xfId="453"/>
    <cellStyle name="_Расчет RAB_Лен и МОЭСК_с 2010 года_14.04.2009_со сглаж_version 3.0_без ФСК_NADB.JNVLS.APTEKA.2011(v1.3.4)_INDEX.STATION.2012(v1.0)_" xfId="454"/>
    <cellStyle name="_Расчет RAB_Лен и МОЭСК_с 2010 года_14.04.2009_со сглаж_version 3.0_без ФСК_NADB.JNVLS.APTEKA.2011(v1.3.4)_INDEX.STATION.2012(v2.0)" xfId="455"/>
    <cellStyle name="_Расчет RAB_Лен и МОЭСК_с 2010 года_14.04.2009_со сглаж_version 3.0_без ФСК_NADB.JNVLS.APTEKA.2011(v1.3.4)_INDEX.STATION.2012(v2.1)" xfId="456"/>
    <cellStyle name="_Расчет RAB_Лен и МОЭСК_с 2010 года_14.04.2009_со сглаж_version 3.0_без ФСК_NADB.JNVLS.APTEKA.2011(v1.3.4)_TEPLO.PREDEL.2012.M(v1.1)_test" xfId="457"/>
    <cellStyle name="_Расчет RAB_Лен и МОЭСК_с 2010 года_14.04.2009_со сглаж_version 3.0_без ФСК_PASSPORT.TEPLO.PROIZV(v2.1)" xfId="458"/>
    <cellStyle name="_Расчет RAB_Лен и МОЭСК_с 2010 года_14.04.2009_со сглаж_version 3.0_без ФСК_PR.PROG.WARM.NOTCOMBI.2012.2.16_v1.4(04.04.11) " xfId="459"/>
    <cellStyle name="_Расчет RAB_Лен и МОЭСК_с 2010 года_14.04.2009_со сглаж_version 3.0_без ФСК_PREDEL.JKH.UTV.2011(v1.0.1)" xfId="460"/>
    <cellStyle name="_Расчет RAB_Лен и МОЭСК_с 2010 года_14.04.2009_со сглаж_version 3.0_без ФСК_PREDEL.JKH.UTV.2011(v1.0.1)_46TE.2011(v1.0)" xfId="461"/>
    <cellStyle name="_Расчет RAB_Лен и МОЭСК_с 2010 года_14.04.2009_со сглаж_version 3.0_без ФСК_PREDEL.JKH.UTV.2011(v1.0.1)_INDEX.STATION.2012(v1.0)_" xfId="462"/>
    <cellStyle name="_Расчет RAB_Лен и МОЭСК_с 2010 года_14.04.2009_со сглаж_version 3.0_без ФСК_PREDEL.JKH.UTV.2011(v1.0.1)_INDEX.STATION.2012(v2.0)" xfId="463"/>
    <cellStyle name="_Расчет RAB_Лен и МОЭСК_с 2010 года_14.04.2009_со сглаж_version 3.0_без ФСК_PREDEL.JKH.UTV.2011(v1.0.1)_INDEX.STATION.2012(v2.1)" xfId="464"/>
    <cellStyle name="_Расчет RAB_Лен и МОЭСК_с 2010 года_14.04.2009_со сглаж_version 3.0_без ФСК_PREDEL.JKH.UTV.2011(v1.0.1)_TEPLO.PREDEL.2012.M(v1.1)_test" xfId="465"/>
    <cellStyle name="_Расчет RAB_Лен и МОЭСК_с 2010 года_14.04.2009_со сглаж_version 3.0_без ФСК_PREDEL.JKH.UTV.2011(v1.1)" xfId="466"/>
    <cellStyle name="_Расчет RAB_Лен и МОЭСК_с 2010 года_14.04.2009_со сглаж_version 3.0_без ФСК_REP.BLR.2012(v1.0)" xfId="467"/>
    <cellStyle name="_Расчет RAB_Лен и МОЭСК_с 2010 года_14.04.2009_со сглаж_version 3.0_без ФСК_TEPLO.PREDEL.2012.M(v1.1)" xfId="468"/>
    <cellStyle name="_Расчет RAB_Лен и МОЭСК_с 2010 года_14.04.2009_со сглаж_version 3.0_без ФСК_TEST.TEMPLATE" xfId="469"/>
    <cellStyle name="_Расчет RAB_Лен и МОЭСК_с 2010 года_14.04.2009_со сглаж_version 3.0_без ФСК_UPDATE.46EE.2011.TO.1.1" xfId="470"/>
    <cellStyle name="_Расчет RAB_Лен и МОЭСК_с 2010 года_14.04.2009_со сглаж_version 3.0_без ФСК_UPDATE.46EP.2011.TO.2.1" xfId="471"/>
    <cellStyle name="_Расчет RAB_Лен и МОЭСК_с 2010 года_14.04.2009_со сглаж_version 3.0_без ФСК_UPDATE.46TE.2011.TO.1.1" xfId="472"/>
    <cellStyle name="_Расчет RAB_Лен и МОЭСК_с 2010 года_14.04.2009_со сглаж_version 3.0_без ФСК_UPDATE.46TE.2011.TO.1.2" xfId="473"/>
    <cellStyle name="_Расчет RAB_Лен и МОЭСК_с 2010 года_14.04.2009_со сглаж_version 3.0_без ФСК_UPDATE.BALANCE.WARM.2011YEAR.TO.1.1" xfId="474"/>
    <cellStyle name="_Расчет RAB_Лен и МОЭСК_с 2010 года_14.04.2009_со сглаж_version 3.0_без ФСК_UPDATE.BALANCE.WARM.2011YEAR.TO.1.1_46TE.2011(v1.0)" xfId="475"/>
    <cellStyle name="_Расчет RAB_Лен и МОЭСК_с 2010 года_14.04.2009_со сглаж_version 3.0_без ФСК_UPDATE.BALANCE.WARM.2011YEAR.TO.1.1_INDEX.STATION.2012(v1.0)_" xfId="476"/>
    <cellStyle name="_Расчет RAB_Лен и МОЭСК_с 2010 года_14.04.2009_со сглаж_version 3.0_без ФСК_UPDATE.BALANCE.WARM.2011YEAR.TO.1.1_INDEX.STATION.2012(v2.0)" xfId="477"/>
    <cellStyle name="_Расчет RAB_Лен и МОЭСК_с 2010 года_14.04.2009_со сглаж_version 3.0_без ФСК_UPDATE.BALANCE.WARM.2011YEAR.TO.1.1_INDEX.STATION.2012(v2.1)" xfId="478"/>
    <cellStyle name="_Расчет RAB_Лен и МОЭСК_с 2010 года_14.04.2009_со сглаж_version 3.0_без ФСК_UPDATE.BALANCE.WARM.2011YEAR.TO.1.1_OREP.KU.2011.MONTHLY.02(v1.1)" xfId="479"/>
    <cellStyle name="_Расчет RAB_Лен и МОЭСК_с 2010 года_14.04.2009_со сглаж_version 3.0_без ФСК_UPDATE.BALANCE.WARM.2011YEAR.TO.1.1_TEPLO.PREDEL.2012.M(v1.1)_test" xfId="480"/>
    <cellStyle name="_Расчет RAB_Лен и МОЭСК_с 2010 года_14.04.2009_со сглаж_version 3.0_без ФСК_UPDATE.NADB.JNVLS.APTEKA.2011.TO.1.3.4" xfId="481"/>
    <cellStyle name="_Расчет RAB_Лен и МОЭСК_с 2010 года_14.04.2009_со сглаж_version 3.0_без ФСК_Книга2_PR.PROG.WARM.NOTCOMBI.2012.2.16_v1.4(04.04.11) " xfId="482"/>
    <cellStyle name="_Расчет амортизации-ОТПРАВКА" xfId="483"/>
    <cellStyle name="_Свод по ИПР (2)" xfId="484"/>
    <cellStyle name="_Свод по ИПР (2)_Новая инструкция1_фст" xfId="485"/>
    <cellStyle name="_Справочник затрат_ЛХ_20.10.05" xfId="486"/>
    <cellStyle name="_таблицы для расчетов28-04-08_2006-2009_прибыль корр_по ИА" xfId="487"/>
    <cellStyle name="_таблицы для расчетов28-04-08_2006-2009_прибыль корр_по ИА_Новая инструкция1_фст" xfId="488"/>
    <cellStyle name="_таблицы для расчетов28-04-08_2006-2009с ИА" xfId="489"/>
    <cellStyle name="_таблицы для расчетов28-04-08_2006-2009с ИА_Новая инструкция1_фст" xfId="490"/>
    <cellStyle name="_Форма 6  РТК.xls(отчет по Адр пр. ЛО)" xfId="491"/>
    <cellStyle name="_Форма 6  РТК.xls(отчет по Адр пр. ЛО)_Новая инструкция1_фст" xfId="492"/>
    <cellStyle name="_Формат разбивки по МРСК_РСК" xfId="493"/>
    <cellStyle name="_Формат разбивки по МРСК_РСК_Новая инструкция1_фст" xfId="494"/>
    <cellStyle name="_Формат_для Согласования" xfId="495"/>
    <cellStyle name="_Формат_для Согласования_Новая инструкция1_фст" xfId="496"/>
    <cellStyle name="_ХХХ Прил 2 Формы бюджетных документов 2007" xfId="497"/>
    <cellStyle name="_экон.форм-т ВО 1 с разбивкой" xfId="498"/>
    <cellStyle name="_экон.форм-т ВО 1 с разбивкой_Новая инструкция1_фст" xfId="499"/>
    <cellStyle name="’К‰Э [0.00]" xfId="500"/>
    <cellStyle name="”€ќђќ‘ћ‚›‰" xfId="501"/>
    <cellStyle name="”€љ‘€ђћ‚ђќќ›‰" xfId="502"/>
    <cellStyle name="”ќђќ‘ћ‚›‰" xfId="503"/>
    <cellStyle name="”ќђќ‘ћ‚›‰ 2" xfId="504"/>
    <cellStyle name="”љ‘ђћ‚ђќќ›‰" xfId="505"/>
    <cellStyle name="”љ‘ђћ‚ђќќ›‰ 2" xfId="506"/>
    <cellStyle name="„…ќ…†ќ›‰" xfId="507"/>
    <cellStyle name="„…ќ…†ќ›‰ 2" xfId="508"/>
    <cellStyle name="€’ћѓћ‚›‰" xfId="509"/>
    <cellStyle name="‡ђѓћ‹ћ‚ћљ1" xfId="510"/>
    <cellStyle name="‡ђѓћ‹ћ‚ћљ1 2" xfId="511"/>
    <cellStyle name="‡ђѓћ‹ћ‚ћљ2" xfId="512"/>
    <cellStyle name="‡ђѓћ‹ћ‚ћљ2 2" xfId="513"/>
    <cellStyle name="’ћѓћ‚›‰" xfId="514"/>
    <cellStyle name="’ћѓћ‚›‰ 2" xfId="515"/>
    <cellStyle name="1Normal" xfId="516"/>
    <cellStyle name="20% - Accent1" xfId="517"/>
    <cellStyle name="20% - Accent1 2" xfId="518"/>
    <cellStyle name="20% - Accent1 3" xfId="519"/>
    <cellStyle name="20% - Accent1_46EE.2011(v1.0)" xfId="520"/>
    <cellStyle name="20% - Accent2" xfId="521"/>
    <cellStyle name="20% - Accent2 2" xfId="522"/>
    <cellStyle name="20% - Accent2 3" xfId="523"/>
    <cellStyle name="20% - Accent2_46EE.2011(v1.0)" xfId="524"/>
    <cellStyle name="20% - Accent3" xfId="525"/>
    <cellStyle name="20% - Accent3 2" xfId="526"/>
    <cellStyle name="20% - Accent3 3" xfId="527"/>
    <cellStyle name="20% - Accent3_46EE.2011(v1.0)" xfId="528"/>
    <cellStyle name="20% - Accent4" xfId="529"/>
    <cellStyle name="20% - Accent4 2" xfId="530"/>
    <cellStyle name="20% - Accent4 3" xfId="531"/>
    <cellStyle name="20% - Accent4_46EE.2011(v1.0)" xfId="532"/>
    <cellStyle name="20% - Accent5" xfId="533"/>
    <cellStyle name="20% - Accent5 2" xfId="534"/>
    <cellStyle name="20% - Accent5 3" xfId="535"/>
    <cellStyle name="20% - Accent5_46EE.2011(v1.0)" xfId="536"/>
    <cellStyle name="20% - Accent6" xfId="537"/>
    <cellStyle name="20% - Accent6 2" xfId="538"/>
    <cellStyle name="20% - Accent6 3" xfId="539"/>
    <cellStyle name="20% - Accent6_46EE.2011(v1.0)" xfId="540"/>
    <cellStyle name="20% - Акцент1" xfId="541"/>
    <cellStyle name="20% - Акцент1 10" xfId="542"/>
    <cellStyle name="20% - Акцент1 11" xfId="543"/>
    <cellStyle name="20% - Акцент1 2" xfId="544"/>
    <cellStyle name="20% - Акцент1 2 2" xfId="545"/>
    <cellStyle name="20% - Акцент1 2 3" xfId="546"/>
    <cellStyle name="20% - Акцент1 2_46EE.2011(v1.0)" xfId="547"/>
    <cellStyle name="20% - Акцент1 3" xfId="548"/>
    <cellStyle name="20% - Акцент1 3 2" xfId="549"/>
    <cellStyle name="20% - Акцент1 3 3" xfId="550"/>
    <cellStyle name="20% - Акцент1 3_46EE.2011(v1.0)" xfId="551"/>
    <cellStyle name="20% - Акцент1 4" xfId="552"/>
    <cellStyle name="20% - Акцент1 4 2" xfId="553"/>
    <cellStyle name="20% - Акцент1 4 3" xfId="554"/>
    <cellStyle name="20% - Акцент1 4_46EE.2011(v1.0)" xfId="555"/>
    <cellStyle name="20% - Акцент1 5" xfId="556"/>
    <cellStyle name="20% - Акцент1 5 2" xfId="557"/>
    <cellStyle name="20% - Акцент1 5 3" xfId="558"/>
    <cellStyle name="20% - Акцент1 5_46EE.2011(v1.0)" xfId="559"/>
    <cellStyle name="20% - Акцент1 6" xfId="560"/>
    <cellStyle name="20% - Акцент1 6 2" xfId="561"/>
    <cellStyle name="20% - Акцент1 6 3" xfId="562"/>
    <cellStyle name="20% - Акцент1 6_46EE.2011(v1.0)" xfId="563"/>
    <cellStyle name="20% - Акцент1 7" xfId="564"/>
    <cellStyle name="20% - Акцент1 7 2" xfId="565"/>
    <cellStyle name="20% - Акцент1 7 3" xfId="566"/>
    <cellStyle name="20% - Акцент1 7_46EE.2011(v1.0)" xfId="567"/>
    <cellStyle name="20% - Акцент1 8" xfId="568"/>
    <cellStyle name="20% - Акцент1 8 2" xfId="569"/>
    <cellStyle name="20% - Акцент1 8 3" xfId="570"/>
    <cellStyle name="20% - Акцент1 8_46EE.2011(v1.0)" xfId="571"/>
    <cellStyle name="20% - Акцент1 9" xfId="572"/>
    <cellStyle name="20% - Акцент1 9 2" xfId="573"/>
    <cellStyle name="20% - Акцент1 9 3" xfId="574"/>
    <cellStyle name="20% - Акцент1 9_46EE.2011(v1.0)" xfId="575"/>
    <cellStyle name="20% - Акцент2" xfId="576"/>
    <cellStyle name="20% - Акцент2 10" xfId="577"/>
    <cellStyle name="20% - Акцент2 11" xfId="578"/>
    <cellStyle name="20% - Акцент2 2" xfId="579"/>
    <cellStyle name="20% - Акцент2 2 2" xfId="580"/>
    <cellStyle name="20% - Акцент2 2 3" xfId="581"/>
    <cellStyle name="20% - Акцент2 2_46EE.2011(v1.0)" xfId="582"/>
    <cellStyle name="20% - Акцент2 3" xfId="583"/>
    <cellStyle name="20% - Акцент2 3 2" xfId="584"/>
    <cellStyle name="20% - Акцент2 3 3" xfId="585"/>
    <cellStyle name="20% - Акцент2 3_46EE.2011(v1.0)" xfId="586"/>
    <cellStyle name="20% - Акцент2 4" xfId="587"/>
    <cellStyle name="20% - Акцент2 4 2" xfId="588"/>
    <cellStyle name="20% - Акцент2 4 3" xfId="589"/>
    <cellStyle name="20% - Акцент2 4_46EE.2011(v1.0)" xfId="590"/>
    <cellStyle name="20% - Акцент2 5" xfId="591"/>
    <cellStyle name="20% - Акцент2 5 2" xfId="592"/>
    <cellStyle name="20% - Акцент2 5 3" xfId="593"/>
    <cellStyle name="20% - Акцент2 5_46EE.2011(v1.0)" xfId="594"/>
    <cellStyle name="20% - Акцент2 6" xfId="595"/>
    <cellStyle name="20% - Акцент2 6 2" xfId="596"/>
    <cellStyle name="20% - Акцент2 6 3" xfId="597"/>
    <cellStyle name="20% - Акцент2 6_46EE.2011(v1.0)" xfId="598"/>
    <cellStyle name="20% - Акцент2 7" xfId="599"/>
    <cellStyle name="20% - Акцент2 7 2" xfId="600"/>
    <cellStyle name="20% - Акцент2 7 3" xfId="601"/>
    <cellStyle name="20% - Акцент2 7_46EE.2011(v1.0)" xfId="602"/>
    <cellStyle name="20% - Акцент2 8" xfId="603"/>
    <cellStyle name="20% - Акцент2 8 2" xfId="604"/>
    <cellStyle name="20% - Акцент2 8 3" xfId="605"/>
    <cellStyle name="20% - Акцент2 8_46EE.2011(v1.0)" xfId="606"/>
    <cellStyle name="20% - Акцент2 9" xfId="607"/>
    <cellStyle name="20% - Акцент2 9 2" xfId="608"/>
    <cellStyle name="20% - Акцент2 9 3" xfId="609"/>
    <cellStyle name="20% - Акцент2 9_46EE.2011(v1.0)" xfId="610"/>
    <cellStyle name="20% - Акцент3" xfId="611"/>
    <cellStyle name="20% - Акцент3 10" xfId="612"/>
    <cellStyle name="20% - Акцент3 11" xfId="613"/>
    <cellStyle name="20% - Акцент3 2" xfId="614"/>
    <cellStyle name="20% - Акцент3 2 2" xfId="615"/>
    <cellStyle name="20% - Акцент3 2 3" xfId="616"/>
    <cellStyle name="20% - Акцент3 2_46EE.2011(v1.0)" xfId="617"/>
    <cellStyle name="20% - Акцент3 3" xfId="618"/>
    <cellStyle name="20% - Акцент3 3 2" xfId="619"/>
    <cellStyle name="20% - Акцент3 3 3" xfId="620"/>
    <cellStyle name="20% - Акцент3 3_46EE.2011(v1.0)" xfId="621"/>
    <cellStyle name="20% - Акцент3 4" xfId="622"/>
    <cellStyle name="20% - Акцент3 4 2" xfId="623"/>
    <cellStyle name="20% - Акцент3 4 3" xfId="624"/>
    <cellStyle name="20% - Акцент3 4_46EE.2011(v1.0)" xfId="625"/>
    <cellStyle name="20% - Акцент3 5" xfId="626"/>
    <cellStyle name="20% - Акцент3 5 2" xfId="627"/>
    <cellStyle name="20% - Акцент3 5 3" xfId="628"/>
    <cellStyle name="20% - Акцент3 5_46EE.2011(v1.0)" xfId="629"/>
    <cellStyle name="20% - Акцент3 6" xfId="630"/>
    <cellStyle name="20% - Акцент3 6 2" xfId="631"/>
    <cellStyle name="20% - Акцент3 6 3" xfId="632"/>
    <cellStyle name="20% - Акцент3 6_46EE.2011(v1.0)" xfId="633"/>
    <cellStyle name="20% - Акцент3 7" xfId="634"/>
    <cellStyle name="20% - Акцент3 7 2" xfId="635"/>
    <cellStyle name="20% - Акцент3 7 3" xfId="636"/>
    <cellStyle name="20% - Акцент3 7_46EE.2011(v1.0)" xfId="637"/>
    <cellStyle name="20% - Акцент3 8" xfId="638"/>
    <cellStyle name="20% - Акцент3 8 2" xfId="639"/>
    <cellStyle name="20% - Акцент3 8 3" xfId="640"/>
    <cellStyle name="20% - Акцент3 8_46EE.2011(v1.0)" xfId="641"/>
    <cellStyle name="20% - Акцент3 9" xfId="642"/>
    <cellStyle name="20% - Акцент3 9 2" xfId="643"/>
    <cellStyle name="20% - Акцент3 9 3" xfId="644"/>
    <cellStyle name="20% - Акцент3 9_46EE.2011(v1.0)" xfId="645"/>
    <cellStyle name="20% - Акцент4" xfId="646"/>
    <cellStyle name="20% - Акцент4 10" xfId="647"/>
    <cellStyle name="20% - Акцент4 11" xfId="648"/>
    <cellStyle name="20% - Акцент4 2" xfId="649"/>
    <cellStyle name="20% - Акцент4 2 2" xfId="650"/>
    <cellStyle name="20% - Акцент4 2 3" xfId="651"/>
    <cellStyle name="20% - Акцент4 2_46EE.2011(v1.0)" xfId="652"/>
    <cellStyle name="20% - Акцент4 3" xfId="653"/>
    <cellStyle name="20% - Акцент4 3 2" xfId="654"/>
    <cellStyle name="20% - Акцент4 3 3" xfId="655"/>
    <cellStyle name="20% - Акцент4 3_46EE.2011(v1.0)" xfId="656"/>
    <cellStyle name="20% - Акцент4 4" xfId="657"/>
    <cellStyle name="20% - Акцент4 4 2" xfId="658"/>
    <cellStyle name="20% - Акцент4 4 3" xfId="659"/>
    <cellStyle name="20% - Акцент4 4_46EE.2011(v1.0)" xfId="660"/>
    <cellStyle name="20% - Акцент4 5" xfId="661"/>
    <cellStyle name="20% - Акцент4 5 2" xfId="662"/>
    <cellStyle name="20% - Акцент4 5 3" xfId="663"/>
    <cellStyle name="20% - Акцент4 5_46EE.2011(v1.0)" xfId="664"/>
    <cellStyle name="20% - Акцент4 6" xfId="665"/>
    <cellStyle name="20% - Акцент4 6 2" xfId="666"/>
    <cellStyle name="20% - Акцент4 6 3" xfId="667"/>
    <cellStyle name="20% - Акцент4 6_46EE.2011(v1.0)" xfId="668"/>
    <cellStyle name="20% - Акцент4 7" xfId="669"/>
    <cellStyle name="20% - Акцент4 7 2" xfId="670"/>
    <cellStyle name="20% - Акцент4 7 3" xfId="671"/>
    <cellStyle name="20% - Акцент4 7_46EE.2011(v1.0)" xfId="672"/>
    <cellStyle name="20% - Акцент4 8" xfId="673"/>
    <cellStyle name="20% - Акцент4 8 2" xfId="674"/>
    <cellStyle name="20% - Акцент4 8 3" xfId="675"/>
    <cellStyle name="20% - Акцент4 8_46EE.2011(v1.0)" xfId="676"/>
    <cellStyle name="20% - Акцент4 9" xfId="677"/>
    <cellStyle name="20% - Акцент4 9 2" xfId="678"/>
    <cellStyle name="20% - Акцент4 9 3" xfId="679"/>
    <cellStyle name="20% - Акцент4 9_46EE.2011(v1.0)" xfId="680"/>
    <cellStyle name="20% - Акцент5" xfId="681"/>
    <cellStyle name="20% - Акцент5 10" xfId="682"/>
    <cellStyle name="20% - Акцент5 11" xfId="683"/>
    <cellStyle name="20% - Акцент5 2" xfId="684"/>
    <cellStyle name="20% - Акцент5 2 2" xfId="685"/>
    <cellStyle name="20% - Акцент5 2 3" xfId="686"/>
    <cellStyle name="20% - Акцент5 2_46EE.2011(v1.0)" xfId="687"/>
    <cellStyle name="20% - Акцент5 3" xfId="688"/>
    <cellStyle name="20% - Акцент5 3 2" xfId="689"/>
    <cellStyle name="20% - Акцент5 3 3" xfId="690"/>
    <cellStyle name="20% - Акцент5 3_46EE.2011(v1.0)" xfId="691"/>
    <cellStyle name="20% - Акцент5 4" xfId="692"/>
    <cellStyle name="20% - Акцент5 4 2" xfId="693"/>
    <cellStyle name="20% - Акцент5 4 3" xfId="694"/>
    <cellStyle name="20% - Акцент5 4_46EE.2011(v1.0)" xfId="695"/>
    <cellStyle name="20% - Акцент5 5" xfId="696"/>
    <cellStyle name="20% - Акцент5 5 2" xfId="697"/>
    <cellStyle name="20% - Акцент5 5 3" xfId="698"/>
    <cellStyle name="20% - Акцент5 5_46EE.2011(v1.0)" xfId="699"/>
    <cellStyle name="20% - Акцент5 6" xfId="700"/>
    <cellStyle name="20% - Акцент5 6 2" xfId="701"/>
    <cellStyle name="20% - Акцент5 6 3" xfId="702"/>
    <cellStyle name="20% - Акцент5 6_46EE.2011(v1.0)" xfId="703"/>
    <cellStyle name="20% - Акцент5 7" xfId="704"/>
    <cellStyle name="20% - Акцент5 7 2" xfId="705"/>
    <cellStyle name="20% - Акцент5 7 3" xfId="706"/>
    <cellStyle name="20% - Акцент5 7_46EE.2011(v1.0)" xfId="707"/>
    <cellStyle name="20% - Акцент5 8" xfId="708"/>
    <cellStyle name="20% - Акцент5 8 2" xfId="709"/>
    <cellStyle name="20% - Акцент5 8 3" xfId="710"/>
    <cellStyle name="20% - Акцент5 8_46EE.2011(v1.0)" xfId="711"/>
    <cellStyle name="20% - Акцент5 9" xfId="712"/>
    <cellStyle name="20% - Акцент5 9 2" xfId="713"/>
    <cellStyle name="20% - Акцент5 9 3" xfId="714"/>
    <cellStyle name="20% - Акцент5 9_46EE.2011(v1.0)" xfId="715"/>
    <cellStyle name="20% - Акцент6" xfId="716"/>
    <cellStyle name="20% - Акцент6 10" xfId="717"/>
    <cellStyle name="20% - Акцент6 11" xfId="718"/>
    <cellStyle name="20% - Акцент6 2" xfId="719"/>
    <cellStyle name="20% - Акцент6 2 2" xfId="720"/>
    <cellStyle name="20% - Акцент6 2 3" xfId="721"/>
    <cellStyle name="20% - Акцент6 2_46EE.2011(v1.0)" xfId="722"/>
    <cellStyle name="20% - Акцент6 3" xfId="723"/>
    <cellStyle name="20% - Акцент6 3 2" xfId="724"/>
    <cellStyle name="20% - Акцент6 3 3" xfId="725"/>
    <cellStyle name="20% - Акцент6 3_46EE.2011(v1.0)" xfId="726"/>
    <cellStyle name="20% - Акцент6 4" xfId="727"/>
    <cellStyle name="20% - Акцент6 4 2" xfId="728"/>
    <cellStyle name="20% - Акцент6 4 3" xfId="729"/>
    <cellStyle name="20% - Акцент6 4_46EE.2011(v1.0)" xfId="730"/>
    <cellStyle name="20% - Акцент6 5" xfId="731"/>
    <cellStyle name="20% - Акцент6 5 2" xfId="732"/>
    <cellStyle name="20% - Акцент6 5 3" xfId="733"/>
    <cellStyle name="20% - Акцент6 5_46EE.2011(v1.0)" xfId="734"/>
    <cellStyle name="20% - Акцент6 6" xfId="735"/>
    <cellStyle name="20% - Акцент6 6 2" xfId="736"/>
    <cellStyle name="20% - Акцент6 6 3" xfId="737"/>
    <cellStyle name="20% - Акцент6 6_46EE.2011(v1.0)" xfId="738"/>
    <cellStyle name="20% - Акцент6 7" xfId="739"/>
    <cellStyle name="20% - Акцент6 7 2" xfId="740"/>
    <cellStyle name="20% - Акцент6 7 3" xfId="741"/>
    <cellStyle name="20% - Акцент6 7_46EE.2011(v1.0)" xfId="742"/>
    <cellStyle name="20% - Акцент6 8" xfId="743"/>
    <cellStyle name="20% - Акцент6 8 2" xfId="744"/>
    <cellStyle name="20% - Акцент6 8 3" xfId="745"/>
    <cellStyle name="20% - Акцент6 8_46EE.2011(v1.0)" xfId="746"/>
    <cellStyle name="20% - Акцент6 9" xfId="747"/>
    <cellStyle name="20% - Акцент6 9 2" xfId="748"/>
    <cellStyle name="20% - Акцент6 9 3" xfId="749"/>
    <cellStyle name="20% - Акцент6 9_46EE.2011(v1.0)" xfId="750"/>
    <cellStyle name="40% - Accent1" xfId="751"/>
    <cellStyle name="40% - Accent1 2" xfId="752"/>
    <cellStyle name="40% - Accent1 3" xfId="753"/>
    <cellStyle name="40% - Accent1_46EE.2011(v1.0)" xfId="754"/>
    <cellStyle name="40% - Accent2" xfId="755"/>
    <cellStyle name="40% - Accent2 2" xfId="756"/>
    <cellStyle name="40% - Accent2 3" xfId="757"/>
    <cellStyle name="40% - Accent2_46EE.2011(v1.0)" xfId="758"/>
    <cellStyle name="40% - Accent3" xfId="759"/>
    <cellStyle name="40% - Accent3 2" xfId="760"/>
    <cellStyle name="40% - Accent3 3" xfId="761"/>
    <cellStyle name="40% - Accent3_46EE.2011(v1.0)" xfId="762"/>
    <cellStyle name="40% - Accent4" xfId="763"/>
    <cellStyle name="40% - Accent4 2" xfId="764"/>
    <cellStyle name="40% - Accent4 3" xfId="765"/>
    <cellStyle name="40% - Accent4_46EE.2011(v1.0)" xfId="766"/>
    <cellStyle name="40% - Accent5" xfId="767"/>
    <cellStyle name="40% - Accent5 2" xfId="768"/>
    <cellStyle name="40% - Accent5 3" xfId="769"/>
    <cellStyle name="40% - Accent5_46EE.2011(v1.0)" xfId="770"/>
    <cellStyle name="40% - Accent6" xfId="771"/>
    <cellStyle name="40% - Accent6 2" xfId="772"/>
    <cellStyle name="40% - Accent6 3" xfId="773"/>
    <cellStyle name="40% - Accent6_46EE.2011(v1.0)" xfId="774"/>
    <cellStyle name="40% - Акцент1" xfId="775"/>
    <cellStyle name="40% - Акцент1 10" xfId="776"/>
    <cellStyle name="40% - Акцент1 11" xfId="777"/>
    <cellStyle name="40% - Акцент1 2" xfId="778"/>
    <cellStyle name="40% - Акцент1 2 2" xfId="779"/>
    <cellStyle name="40% - Акцент1 2 3" xfId="780"/>
    <cellStyle name="40% - Акцент1 2_46EE.2011(v1.0)" xfId="781"/>
    <cellStyle name="40% - Акцент1 3" xfId="782"/>
    <cellStyle name="40% - Акцент1 3 2" xfId="783"/>
    <cellStyle name="40% - Акцент1 3 3" xfId="784"/>
    <cellStyle name="40% - Акцент1 3_46EE.2011(v1.0)" xfId="785"/>
    <cellStyle name="40% - Акцент1 4" xfId="786"/>
    <cellStyle name="40% - Акцент1 4 2" xfId="787"/>
    <cellStyle name="40% - Акцент1 4 3" xfId="788"/>
    <cellStyle name="40% - Акцент1 4_46EE.2011(v1.0)" xfId="789"/>
    <cellStyle name="40% - Акцент1 5" xfId="790"/>
    <cellStyle name="40% - Акцент1 5 2" xfId="791"/>
    <cellStyle name="40% - Акцент1 5 3" xfId="792"/>
    <cellStyle name="40% - Акцент1 5_46EE.2011(v1.0)" xfId="793"/>
    <cellStyle name="40% - Акцент1 6" xfId="794"/>
    <cellStyle name="40% - Акцент1 6 2" xfId="795"/>
    <cellStyle name="40% - Акцент1 6 3" xfId="796"/>
    <cellStyle name="40% - Акцент1 6_46EE.2011(v1.0)" xfId="797"/>
    <cellStyle name="40% - Акцент1 7" xfId="798"/>
    <cellStyle name="40% - Акцент1 7 2" xfId="799"/>
    <cellStyle name="40% - Акцент1 7 3" xfId="800"/>
    <cellStyle name="40% - Акцент1 7_46EE.2011(v1.0)" xfId="801"/>
    <cellStyle name="40% - Акцент1 8" xfId="802"/>
    <cellStyle name="40% - Акцент1 8 2" xfId="803"/>
    <cellStyle name="40% - Акцент1 8 3" xfId="804"/>
    <cellStyle name="40% - Акцент1 8_46EE.2011(v1.0)" xfId="805"/>
    <cellStyle name="40% - Акцент1 9" xfId="806"/>
    <cellStyle name="40% - Акцент1 9 2" xfId="807"/>
    <cellStyle name="40% - Акцент1 9 3" xfId="808"/>
    <cellStyle name="40% - Акцент1 9_46EE.2011(v1.0)" xfId="809"/>
    <cellStyle name="40% - Акцент2" xfId="810"/>
    <cellStyle name="40% - Акцент2 10" xfId="811"/>
    <cellStyle name="40% - Акцент2 11" xfId="812"/>
    <cellStyle name="40% - Акцент2 2" xfId="813"/>
    <cellStyle name="40% - Акцент2 2 2" xfId="814"/>
    <cellStyle name="40% - Акцент2 2 3" xfId="815"/>
    <cellStyle name="40% - Акцент2 2_46EE.2011(v1.0)" xfId="816"/>
    <cellStyle name="40% - Акцент2 3" xfId="817"/>
    <cellStyle name="40% - Акцент2 3 2" xfId="818"/>
    <cellStyle name="40% - Акцент2 3 3" xfId="819"/>
    <cellStyle name="40% - Акцент2 3_46EE.2011(v1.0)" xfId="820"/>
    <cellStyle name="40% - Акцент2 4" xfId="821"/>
    <cellStyle name="40% - Акцент2 4 2" xfId="822"/>
    <cellStyle name="40% - Акцент2 4 3" xfId="823"/>
    <cellStyle name="40% - Акцент2 4_46EE.2011(v1.0)" xfId="824"/>
    <cellStyle name="40% - Акцент2 5" xfId="825"/>
    <cellStyle name="40% - Акцент2 5 2" xfId="826"/>
    <cellStyle name="40% - Акцент2 5 3" xfId="827"/>
    <cellStyle name="40% - Акцент2 5_46EE.2011(v1.0)" xfId="828"/>
    <cellStyle name="40% - Акцент2 6" xfId="829"/>
    <cellStyle name="40% - Акцент2 6 2" xfId="830"/>
    <cellStyle name="40% - Акцент2 6 3" xfId="831"/>
    <cellStyle name="40% - Акцент2 6_46EE.2011(v1.0)" xfId="832"/>
    <cellStyle name="40% - Акцент2 7" xfId="833"/>
    <cellStyle name="40% - Акцент2 7 2" xfId="834"/>
    <cellStyle name="40% - Акцент2 7 3" xfId="835"/>
    <cellStyle name="40% - Акцент2 7_46EE.2011(v1.0)" xfId="836"/>
    <cellStyle name="40% - Акцент2 8" xfId="837"/>
    <cellStyle name="40% - Акцент2 8 2" xfId="838"/>
    <cellStyle name="40% - Акцент2 8 3" xfId="839"/>
    <cellStyle name="40% - Акцент2 8_46EE.2011(v1.0)" xfId="840"/>
    <cellStyle name="40% - Акцент2 9" xfId="841"/>
    <cellStyle name="40% - Акцент2 9 2" xfId="842"/>
    <cellStyle name="40% - Акцент2 9 3" xfId="843"/>
    <cellStyle name="40% - Акцент2 9_46EE.2011(v1.0)" xfId="844"/>
    <cellStyle name="40% - Акцент3" xfId="845"/>
    <cellStyle name="40% - Акцент3 10" xfId="846"/>
    <cellStyle name="40% - Акцент3 11" xfId="847"/>
    <cellStyle name="40% - Акцент3 2" xfId="848"/>
    <cellStyle name="40% - Акцент3 2 2" xfId="849"/>
    <cellStyle name="40% - Акцент3 2 3" xfId="850"/>
    <cellStyle name="40% - Акцент3 2_46EE.2011(v1.0)" xfId="851"/>
    <cellStyle name="40% - Акцент3 3" xfId="852"/>
    <cellStyle name="40% - Акцент3 3 2" xfId="853"/>
    <cellStyle name="40% - Акцент3 3 3" xfId="854"/>
    <cellStyle name="40% - Акцент3 3_46EE.2011(v1.0)" xfId="855"/>
    <cellStyle name="40% - Акцент3 4" xfId="856"/>
    <cellStyle name="40% - Акцент3 4 2" xfId="857"/>
    <cellStyle name="40% - Акцент3 4 3" xfId="858"/>
    <cellStyle name="40% - Акцент3 4_46EE.2011(v1.0)" xfId="859"/>
    <cellStyle name="40% - Акцент3 5" xfId="860"/>
    <cellStyle name="40% - Акцент3 5 2" xfId="861"/>
    <cellStyle name="40% - Акцент3 5 3" xfId="862"/>
    <cellStyle name="40% - Акцент3 5_46EE.2011(v1.0)" xfId="863"/>
    <cellStyle name="40% - Акцент3 6" xfId="864"/>
    <cellStyle name="40% - Акцент3 6 2" xfId="865"/>
    <cellStyle name="40% - Акцент3 6 3" xfId="866"/>
    <cellStyle name="40% - Акцент3 6_46EE.2011(v1.0)" xfId="867"/>
    <cellStyle name="40% - Акцент3 7" xfId="868"/>
    <cellStyle name="40% - Акцент3 7 2" xfId="869"/>
    <cellStyle name="40% - Акцент3 7 3" xfId="870"/>
    <cellStyle name="40% - Акцент3 7_46EE.2011(v1.0)" xfId="871"/>
    <cellStyle name="40% - Акцент3 8" xfId="872"/>
    <cellStyle name="40% - Акцент3 8 2" xfId="873"/>
    <cellStyle name="40% - Акцент3 8 3" xfId="874"/>
    <cellStyle name="40% - Акцент3 8_46EE.2011(v1.0)" xfId="875"/>
    <cellStyle name="40% - Акцент3 9" xfId="876"/>
    <cellStyle name="40% - Акцент3 9 2" xfId="877"/>
    <cellStyle name="40% - Акцент3 9 3" xfId="878"/>
    <cellStyle name="40% - Акцент3 9_46EE.2011(v1.0)" xfId="879"/>
    <cellStyle name="40% - Акцент4" xfId="880"/>
    <cellStyle name="40% - Акцент4 10" xfId="881"/>
    <cellStyle name="40% - Акцент4 11" xfId="882"/>
    <cellStyle name="40% - Акцент4 2" xfId="883"/>
    <cellStyle name="40% - Акцент4 2 2" xfId="884"/>
    <cellStyle name="40% - Акцент4 2 3" xfId="885"/>
    <cellStyle name="40% - Акцент4 2_46EE.2011(v1.0)" xfId="886"/>
    <cellStyle name="40% - Акцент4 3" xfId="887"/>
    <cellStyle name="40% - Акцент4 3 2" xfId="888"/>
    <cellStyle name="40% - Акцент4 3 3" xfId="889"/>
    <cellStyle name="40% - Акцент4 3_46EE.2011(v1.0)" xfId="890"/>
    <cellStyle name="40% - Акцент4 4" xfId="891"/>
    <cellStyle name="40% - Акцент4 4 2" xfId="892"/>
    <cellStyle name="40% - Акцент4 4 3" xfId="893"/>
    <cellStyle name="40% - Акцент4 4_46EE.2011(v1.0)" xfId="894"/>
    <cellStyle name="40% - Акцент4 5" xfId="895"/>
    <cellStyle name="40% - Акцент4 5 2" xfId="896"/>
    <cellStyle name="40% - Акцент4 5 3" xfId="897"/>
    <cellStyle name="40% - Акцент4 5_46EE.2011(v1.0)" xfId="898"/>
    <cellStyle name="40% - Акцент4 6" xfId="899"/>
    <cellStyle name="40% - Акцент4 6 2" xfId="900"/>
    <cellStyle name="40% - Акцент4 6 3" xfId="901"/>
    <cellStyle name="40% - Акцент4 6_46EE.2011(v1.0)" xfId="902"/>
    <cellStyle name="40% - Акцент4 7" xfId="903"/>
    <cellStyle name="40% - Акцент4 7 2" xfId="904"/>
    <cellStyle name="40% - Акцент4 7 3" xfId="905"/>
    <cellStyle name="40% - Акцент4 7_46EE.2011(v1.0)" xfId="906"/>
    <cellStyle name="40% - Акцент4 8" xfId="907"/>
    <cellStyle name="40% - Акцент4 8 2" xfId="908"/>
    <cellStyle name="40% - Акцент4 8 3" xfId="909"/>
    <cellStyle name="40% - Акцент4 8_46EE.2011(v1.0)" xfId="910"/>
    <cellStyle name="40% - Акцент4 9" xfId="911"/>
    <cellStyle name="40% - Акцент4 9 2" xfId="912"/>
    <cellStyle name="40% - Акцент4 9 3" xfId="913"/>
    <cellStyle name="40% - Акцент4 9_46EE.2011(v1.0)" xfId="914"/>
    <cellStyle name="40% - Акцент5" xfId="915"/>
    <cellStyle name="40% - Акцент5 10" xfId="916"/>
    <cellStyle name="40% - Акцент5 11" xfId="917"/>
    <cellStyle name="40% - Акцент5 2" xfId="918"/>
    <cellStyle name="40% - Акцент5 2 2" xfId="919"/>
    <cellStyle name="40% - Акцент5 2 3" xfId="920"/>
    <cellStyle name="40% - Акцент5 2_46EE.2011(v1.0)" xfId="921"/>
    <cellStyle name="40% - Акцент5 3" xfId="922"/>
    <cellStyle name="40% - Акцент5 3 2" xfId="923"/>
    <cellStyle name="40% - Акцент5 3 3" xfId="924"/>
    <cellStyle name="40% - Акцент5 3_46EE.2011(v1.0)" xfId="925"/>
    <cellStyle name="40% - Акцент5 4" xfId="926"/>
    <cellStyle name="40% - Акцент5 4 2" xfId="927"/>
    <cellStyle name="40% - Акцент5 4 3" xfId="928"/>
    <cellStyle name="40% - Акцент5 4_46EE.2011(v1.0)" xfId="929"/>
    <cellStyle name="40% - Акцент5 5" xfId="930"/>
    <cellStyle name="40% - Акцент5 5 2" xfId="931"/>
    <cellStyle name="40% - Акцент5 5 3" xfId="932"/>
    <cellStyle name="40% - Акцент5 5_46EE.2011(v1.0)" xfId="933"/>
    <cellStyle name="40% - Акцент5 6" xfId="934"/>
    <cellStyle name="40% - Акцент5 6 2" xfId="935"/>
    <cellStyle name="40% - Акцент5 6 3" xfId="936"/>
    <cellStyle name="40% - Акцент5 6_46EE.2011(v1.0)" xfId="937"/>
    <cellStyle name="40% - Акцент5 7" xfId="938"/>
    <cellStyle name="40% - Акцент5 7 2" xfId="939"/>
    <cellStyle name="40% - Акцент5 7 3" xfId="940"/>
    <cellStyle name="40% - Акцент5 7_46EE.2011(v1.0)" xfId="941"/>
    <cellStyle name="40% - Акцент5 8" xfId="942"/>
    <cellStyle name="40% - Акцент5 8 2" xfId="943"/>
    <cellStyle name="40% - Акцент5 8 3" xfId="944"/>
    <cellStyle name="40% - Акцент5 8_46EE.2011(v1.0)" xfId="945"/>
    <cellStyle name="40% - Акцент5 9" xfId="946"/>
    <cellStyle name="40% - Акцент5 9 2" xfId="947"/>
    <cellStyle name="40% - Акцент5 9 3" xfId="948"/>
    <cellStyle name="40% - Акцент5 9_46EE.2011(v1.0)" xfId="949"/>
    <cellStyle name="40% - Акцент6" xfId="950"/>
    <cellStyle name="40% - Акцент6 10" xfId="951"/>
    <cellStyle name="40% - Акцент6 11" xfId="952"/>
    <cellStyle name="40% - Акцент6 2" xfId="953"/>
    <cellStyle name="40% - Акцент6 2 2" xfId="954"/>
    <cellStyle name="40% - Акцент6 2 3" xfId="955"/>
    <cellStyle name="40% - Акцент6 2_46EE.2011(v1.0)" xfId="956"/>
    <cellStyle name="40% - Акцент6 3" xfId="957"/>
    <cellStyle name="40% - Акцент6 3 2" xfId="958"/>
    <cellStyle name="40% - Акцент6 3 3" xfId="959"/>
    <cellStyle name="40% - Акцент6 3_46EE.2011(v1.0)" xfId="960"/>
    <cellStyle name="40% - Акцент6 4" xfId="961"/>
    <cellStyle name="40% - Акцент6 4 2" xfId="962"/>
    <cellStyle name="40% - Акцент6 4 3" xfId="963"/>
    <cellStyle name="40% - Акцент6 4_46EE.2011(v1.0)" xfId="964"/>
    <cellStyle name="40% - Акцент6 5" xfId="965"/>
    <cellStyle name="40% - Акцент6 5 2" xfId="966"/>
    <cellStyle name="40% - Акцент6 5 3" xfId="967"/>
    <cellStyle name="40% - Акцент6 5_46EE.2011(v1.0)" xfId="968"/>
    <cellStyle name="40% - Акцент6 6" xfId="969"/>
    <cellStyle name="40% - Акцент6 6 2" xfId="970"/>
    <cellStyle name="40% - Акцент6 6 3" xfId="971"/>
    <cellStyle name="40% - Акцент6 6_46EE.2011(v1.0)" xfId="972"/>
    <cellStyle name="40% - Акцент6 7" xfId="973"/>
    <cellStyle name="40% - Акцент6 7 2" xfId="974"/>
    <cellStyle name="40% - Акцент6 7 3" xfId="975"/>
    <cellStyle name="40% - Акцент6 7_46EE.2011(v1.0)" xfId="976"/>
    <cellStyle name="40% - Акцент6 8" xfId="977"/>
    <cellStyle name="40% - Акцент6 8 2" xfId="978"/>
    <cellStyle name="40% - Акцент6 8 3" xfId="979"/>
    <cellStyle name="40% - Акцент6 8_46EE.2011(v1.0)" xfId="980"/>
    <cellStyle name="40% - Акцент6 9" xfId="981"/>
    <cellStyle name="40% - Акцент6 9 2" xfId="982"/>
    <cellStyle name="40% - Акцент6 9 3" xfId="983"/>
    <cellStyle name="40% - Акцент6 9_46EE.2011(v1.0)" xfId="984"/>
    <cellStyle name="60% - Accent1" xfId="985"/>
    <cellStyle name="60% - Accent2" xfId="986"/>
    <cellStyle name="60% - Accent3" xfId="987"/>
    <cellStyle name="60% - Accent4" xfId="988"/>
    <cellStyle name="60% - Accent5" xfId="989"/>
    <cellStyle name="60% - Accent6" xfId="990"/>
    <cellStyle name="60% - Акцент1" xfId="991"/>
    <cellStyle name="60% - Акцент1 10" xfId="992"/>
    <cellStyle name="60% - Акцент1 2" xfId="993"/>
    <cellStyle name="60% - Акцент1 2 2" xfId="994"/>
    <cellStyle name="60% - Акцент1 3" xfId="995"/>
    <cellStyle name="60% - Акцент1 3 2" xfId="996"/>
    <cellStyle name="60% - Акцент1 4" xfId="997"/>
    <cellStyle name="60% - Акцент1 4 2" xfId="998"/>
    <cellStyle name="60% - Акцент1 5" xfId="999"/>
    <cellStyle name="60% - Акцент1 5 2" xfId="1000"/>
    <cellStyle name="60% - Акцент1 6" xfId="1001"/>
    <cellStyle name="60% - Акцент1 6 2" xfId="1002"/>
    <cellStyle name="60% - Акцент1 7" xfId="1003"/>
    <cellStyle name="60% - Акцент1 7 2" xfId="1004"/>
    <cellStyle name="60% - Акцент1 8" xfId="1005"/>
    <cellStyle name="60% - Акцент1 8 2" xfId="1006"/>
    <cellStyle name="60% - Акцент1 9" xfId="1007"/>
    <cellStyle name="60% - Акцент1 9 2" xfId="1008"/>
    <cellStyle name="60% - Акцент2" xfId="1009"/>
    <cellStyle name="60% - Акцент2 10" xfId="1010"/>
    <cellStyle name="60% - Акцент2 2" xfId="1011"/>
    <cellStyle name="60% - Акцент2 2 2" xfId="1012"/>
    <cellStyle name="60% - Акцент2 3" xfId="1013"/>
    <cellStyle name="60% - Акцент2 3 2" xfId="1014"/>
    <cellStyle name="60% - Акцент2 4" xfId="1015"/>
    <cellStyle name="60% - Акцент2 4 2" xfId="1016"/>
    <cellStyle name="60% - Акцент2 5" xfId="1017"/>
    <cellStyle name="60% - Акцент2 5 2" xfId="1018"/>
    <cellStyle name="60% - Акцент2 6" xfId="1019"/>
    <cellStyle name="60% - Акцент2 6 2" xfId="1020"/>
    <cellStyle name="60% - Акцент2 7" xfId="1021"/>
    <cellStyle name="60% - Акцент2 7 2" xfId="1022"/>
    <cellStyle name="60% - Акцент2 8" xfId="1023"/>
    <cellStyle name="60% - Акцент2 8 2" xfId="1024"/>
    <cellStyle name="60% - Акцент2 9" xfId="1025"/>
    <cellStyle name="60% - Акцент2 9 2" xfId="1026"/>
    <cellStyle name="60% - Акцент3" xfId="1027"/>
    <cellStyle name="60% - Акцент3 10" xfId="1028"/>
    <cellStyle name="60% - Акцент3 2" xfId="1029"/>
    <cellStyle name="60% - Акцент3 2 2" xfId="1030"/>
    <cellStyle name="60% - Акцент3 3" xfId="1031"/>
    <cellStyle name="60% - Акцент3 3 2" xfId="1032"/>
    <cellStyle name="60% - Акцент3 4" xfId="1033"/>
    <cellStyle name="60% - Акцент3 4 2" xfId="1034"/>
    <cellStyle name="60% - Акцент3 5" xfId="1035"/>
    <cellStyle name="60% - Акцент3 5 2" xfId="1036"/>
    <cellStyle name="60% - Акцент3 6" xfId="1037"/>
    <cellStyle name="60% - Акцент3 6 2" xfId="1038"/>
    <cellStyle name="60% - Акцент3 7" xfId="1039"/>
    <cellStyle name="60% - Акцент3 7 2" xfId="1040"/>
    <cellStyle name="60% - Акцент3 8" xfId="1041"/>
    <cellStyle name="60% - Акцент3 8 2" xfId="1042"/>
    <cellStyle name="60% - Акцент3 9" xfId="1043"/>
    <cellStyle name="60% - Акцент3 9 2" xfId="1044"/>
    <cellStyle name="60% - Акцент4" xfId="1045"/>
    <cellStyle name="60% - Акцент4 10" xfId="1046"/>
    <cellStyle name="60% - Акцент4 2" xfId="1047"/>
    <cellStyle name="60% - Акцент4 2 2" xfId="1048"/>
    <cellStyle name="60% - Акцент4 3" xfId="1049"/>
    <cellStyle name="60% - Акцент4 3 2" xfId="1050"/>
    <cellStyle name="60% - Акцент4 4" xfId="1051"/>
    <cellStyle name="60% - Акцент4 4 2" xfId="1052"/>
    <cellStyle name="60% - Акцент4 5" xfId="1053"/>
    <cellStyle name="60% - Акцент4 5 2" xfId="1054"/>
    <cellStyle name="60% - Акцент4 6" xfId="1055"/>
    <cellStyle name="60% - Акцент4 6 2" xfId="1056"/>
    <cellStyle name="60% - Акцент4 7" xfId="1057"/>
    <cellStyle name="60% - Акцент4 7 2" xfId="1058"/>
    <cellStyle name="60% - Акцент4 8" xfId="1059"/>
    <cellStyle name="60% - Акцент4 8 2" xfId="1060"/>
    <cellStyle name="60% - Акцент4 9" xfId="1061"/>
    <cellStyle name="60% - Акцент4 9 2" xfId="1062"/>
    <cellStyle name="60% - Акцент5" xfId="1063"/>
    <cellStyle name="60% - Акцент5 10" xfId="1064"/>
    <cellStyle name="60% - Акцент5 2" xfId="1065"/>
    <cellStyle name="60% - Акцент5 2 2" xfId="1066"/>
    <cellStyle name="60% - Акцент5 3" xfId="1067"/>
    <cellStyle name="60% - Акцент5 3 2" xfId="1068"/>
    <cellStyle name="60% - Акцент5 4" xfId="1069"/>
    <cellStyle name="60% - Акцент5 4 2" xfId="1070"/>
    <cellStyle name="60% - Акцент5 5" xfId="1071"/>
    <cellStyle name="60% - Акцент5 5 2" xfId="1072"/>
    <cellStyle name="60% - Акцент5 6" xfId="1073"/>
    <cellStyle name="60% - Акцент5 6 2" xfId="1074"/>
    <cellStyle name="60% - Акцент5 7" xfId="1075"/>
    <cellStyle name="60% - Акцент5 7 2" xfId="1076"/>
    <cellStyle name="60% - Акцент5 8" xfId="1077"/>
    <cellStyle name="60% - Акцент5 8 2" xfId="1078"/>
    <cellStyle name="60% - Акцент5 9" xfId="1079"/>
    <cellStyle name="60% - Акцент5 9 2" xfId="1080"/>
    <cellStyle name="60% - Акцент6" xfId="1081"/>
    <cellStyle name="60% - Акцент6 10" xfId="1082"/>
    <cellStyle name="60% - Акцент6 2" xfId="1083"/>
    <cellStyle name="60% - Акцент6 2 2" xfId="1084"/>
    <cellStyle name="60% - Акцент6 3" xfId="1085"/>
    <cellStyle name="60% - Акцент6 3 2" xfId="1086"/>
    <cellStyle name="60% - Акцент6 4" xfId="1087"/>
    <cellStyle name="60% - Акцент6 4 2" xfId="1088"/>
    <cellStyle name="60% - Акцент6 5" xfId="1089"/>
    <cellStyle name="60% - Акцент6 5 2" xfId="1090"/>
    <cellStyle name="60% - Акцент6 6" xfId="1091"/>
    <cellStyle name="60% - Акцент6 6 2" xfId="1092"/>
    <cellStyle name="60% - Акцент6 7" xfId="1093"/>
    <cellStyle name="60% - Акцент6 7 2" xfId="1094"/>
    <cellStyle name="60% - Акцент6 8" xfId="1095"/>
    <cellStyle name="60% - Акцент6 8 2" xfId="1096"/>
    <cellStyle name="60% - Акцент6 9" xfId="1097"/>
    <cellStyle name="60% - Акцент6 9 2" xfId="1098"/>
    <cellStyle name="Accent1" xfId="1099"/>
    <cellStyle name="Accent2" xfId="1100"/>
    <cellStyle name="Accent3" xfId="1101"/>
    <cellStyle name="Accent4" xfId="1102"/>
    <cellStyle name="Accent5" xfId="1103"/>
    <cellStyle name="Accent6" xfId="1104"/>
    <cellStyle name="Ăčďĺđńńűëęŕ" xfId="1105"/>
    <cellStyle name="AFE" xfId="1106"/>
    <cellStyle name="Áĺççŕůčňíűé" xfId="1107"/>
    <cellStyle name="Äĺíĺćíűé [0]_(ňŕá 3č)" xfId="1108"/>
    <cellStyle name="Äĺíĺćíűé_(ňŕá 3č)" xfId="1109"/>
    <cellStyle name="Bad" xfId="1110"/>
    <cellStyle name="Blue" xfId="1111"/>
    <cellStyle name="Body_$Dollars" xfId="1112"/>
    <cellStyle name="Calculation" xfId="1113"/>
    <cellStyle name="Cells 2" xfId="1114"/>
    <cellStyle name="Check Cell" xfId="1115"/>
    <cellStyle name="Chek" xfId="1116"/>
    <cellStyle name="Comma [0]_Adjusted FS 1299" xfId="1117"/>
    <cellStyle name="Comma 0" xfId="1118"/>
    <cellStyle name="Comma 0*" xfId="1119"/>
    <cellStyle name="Comma 2" xfId="1120"/>
    <cellStyle name="Comma 3*" xfId="1121"/>
    <cellStyle name="Comma_Adjusted FS 1299" xfId="1122"/>
    <cellStyle name="Comma0" xfId="1123"/>
    <cellStyle name="Çŕůčňíűé" xfId="1124"/>
    <cellStyle name="Currency [0]" xfId="1125"/>
    <cellStyle name="Currency [0] 2" xfId="1126"/>
    <cellStyle name="Currency [0] 2 2" xfId="1127"/>
    <cellStyle name="Currency [0] 2 2 2" xfId="1128"/>
    <cellStyle name="Currency [0] 2 3" xfId="1129"/>
    <cellStyle name="Currency [0] 2 3 2" xfId="1130"/>
    <cellStyle name="Currency [0] 2 4" xfId="1131"/>
    <cellStyle name="Currency [0] 2 4 2" xfId="1132"/>
    <cellStyle name="Currency [0] 2 5" xfId="1133"/>
    <cellStyle name="Currency [0] 2 5 2" xfId="1134"/>
    <cellStyle name="Currency [0] 2 6" xfId="1135"/>
    <cellStyle name="Currency [0] 2 6 2" xfId="1136"/>
    <cellStyle name="Currency [0] 2 7" xfId="1137"/>
    <cellStyle name="Currency [0] 2 7 2" xfId="1138"/>
    <cellStyle name="Currency [0] 2 8" xfId="1139"/>
    <cellStyle name="Currency [0] 2 8 2" xfId="1140"/>
    <cellStyle name="Currency [0] 2 9" xfId="1141"/>
    <cellStyle name="Currency [0] 3" xfId="1142"/>
    <cellStyle name="Currency [0] 3 2" xfId="1143"/>
    <cellStyle name="Currency [0] 3 2 2" xfId="1144"/>
    <cellStyle name="Currency [0] 3 3" xfId="1145"/>
    <cellStyle name="Currency [0] 3 3 2" xfId="1146"/>
    <cellStyle name="Currency [0] 3 4" xfId="1147"/>
    <cellStyle name="Currency [0] 3 4 2" xfId="1148"/>
    <cellStyle name="Currency [0] 3 5" xfId="1149"/>
    <cellStyle name="Currency [0] 3 5 2" xfId="1150"/>
    <cellStyle name="Currency [0] 3 6" xfId="1151"/>
    <cellStyle name="Currency [0] 3 6 2" xfId="1152"/>
    <cellStyle name="Currency [0] 3 7" xfId="1153"/>
    <cellStyle name="Currency [0] 3 7 2" xfId="1154"/>
    <cellStyle name="Currency [0] 3 8" xfId="1155"/>
    <cellStyle name="Currency [0] 3 8 2" xfId="1156"/>
    <cellStyle name="Currency [0] 3 9" xfId="1157"/>
    <cellStyle name="Currency [0] 4" xfId="1158"/>
    <cellStyle name="Currency [0] 4 2" xfId="1159"/>
    <cellStyle name="Currency [0] 4 2 2" xfId="1160"/>
    <cellStyle name="Currency [0] 4 3" xfId="1161"/>
    <cellStyle name="Currency [0] 4 3 2" xfId="1162"/>
    <cellStyle name="Currency [0] 4 4" xfId="1163"/>
    <cellStyle name="Currency [0] 4 4 2" xfId="1164"/>
    <cellStyle name="Currency [0] 4 5" xfId="1165"/>
    <cellStyle name="Currency [0] 4 5 2" xfId="1166"/>
    <cellStyle name="Currency [0] 4 6" xfId="1167"/>
    <cellStyle name="Currency [0] 4 6 2" xfId="1168"/>
    <cellStyle name="Currency [0] 4 7" xfId="1169"/>
    <cellStyle name="Currency [0] 4 7 2" xfId="1170"/>
    <cellStyle name="Currency [0] 4 8" xfId="1171"/>
    <cellStyle name="Currency [0] 4 8 2" xfId="1172"/>
    <cellStyle name="Currency [0] 4 9" xfId="1173"/>
    <cellStyle name="Currency [0] 5" xfId="1174"/>
    <cellStyle name="Currency [0] 5 2" xfId="1175"/>
    <cellStyle name="Currency [0] 5 2 2" xfId="1176"/>
    <cellStyle name="Currency [0] 5 3" xfId="1177"/>
    <cellStyle name="Currency [0] 5 3 2" xfId="1178"/>
    <cellStyle name="Currency [0] 5 4" xfId="1179"/>
    <cellStyle name="Currency [0] 5 4 2" xfId="1180"/>
    <cellStyle name="Currency [0] 5 5" xfId="1181"/>
    <cellStyle name="Currency [0] 5 5 2" xfId="1182"/>
    <cellStyle name="Currency [0] 5 6" xfId="1183"/>
    <cellStyle name="Currency [0] 5 6 2" xfId="1184"/>
    <cellStyle name="Currency [0] 5 7" xfId="1185"/>
    <cellStyle name="Currency [0] 5 7 2" xfId="1186"/>
    <cellStyle name="Currency [0] 5 8" xfId="1187"/>
    <cellStyle name="Currency [0] 5 8 2" xfId="1188"/>
    <cellStyle name="Currency [0] 5 9" xfId="1189"/>
    <cellStyle name="Currency [0] 6" xfId="1190"/>
    <cellStyle name="Currency [0] 6 2" xfId="1191"/>
    <cellStyle name="Currency [0] 6 2 2" xfId="1192"/>
    <cellStyle name="Currency [0] 6 3" xfId="1193"/>
    <cellStyle name="Currency [0] 7" xfId="1194"/>
    <cellStyle name="Currency [0] 7 2" xfId="1195"/>
    <cellStyle name="Currency [0] 7 2 2" xfId="1196"/>
    <cellStyle name="Currency [0] 7 3" xfId="1197"/>
    <cellStyle name="Currency [0] 8" xfId="1198"/>
    <cellStyle name="Currency [0] 8 2" xfId="1199"/>
    <cellStyle name="Currency [0] 8 2 2" xfId="1200"/>
    <cellStyle name="Currency [0] 8 3" xfId="1201"/>
    <cellStyle name="Currency 0" xfId="1202"/>
    <cellStyle name="Currency 2" xfId="1203"/>
    <cellStyle name="Currency_06_9m" xfId="1204"/>
    <cellStyle name="Currency0" xfId="1205"/>
    <cellStyle name="Currency2" xfId="1206"/>
    <cellStyle name="Date" xfId="1207"/>
    <cellStyle name="Date Aligned" xfId="1208"/>
    <cellStyle name="Dates" xfId="1209"/>
    <cellStyle name="Dezimal [0]_NEGS" xfId="1210"/>
    <cellStyle name="Dezimal_NEGS" xfId="1211"/>
    <cellStyle name="Dotted Line" xfId="1212"/>
    <cellStyle name="E&amp;Y House" xfId="1213"/>
    <cellStyle name="E-mail" xfId="1214"/>
    <cellStyle name="E-mail 2" xfId="1215"/>
    <cellStyle name="E-mail 3" xfId="1216"/>
    <cellStyle name="E-mail 4" xfId="1217"/>
    <cellStyle name="E-mail_46EP.2012(v0.1)" xfId="1218"/>
    <cellStyle name="Euro" xfId="1219"/>
    <cellStyle name="ew" xfId="1220"/>
    <cellStyle name="Explanatory Text" xfId="1221"/>
    <cellStyle name="F2" xfId="1222"/>
    <cellStyle name="F3" xfId="1223"/>
    <cellStyle name="F4" xfId="1224"/>
    <cellStyle name="F5" xfId="1225"/>
    <cellStyle name="F6" xfId="1226"/>
    <cellStyle name="F7" xfId="1227"/>
    <cellStyle name="F8" xfId="1228"/>
    <cellStyle name="Fixed" xfId="1229"/>
    <cellStyle name="fo]&#13;&#10;UserName=Murat Zelef&#13;&#10;UserCompany=Bumerang&#13;&#10;&#13;&#10;[File Paths]&#13;&#10;WorkingDirectory=C:\EQUIS\DLWIN&#13;&#10;DownLoader=C" xfId="1230"/>
    <cellStyle name="Followed Hyperlink" xfId="1231"/>
    <cellStyle name="Footnote" xfId="1232"/>
    <cellStyle name="Good" xfId="1233"/>
    <cellStyle name="hard no" xfId="1234"/>
    <cellStyle name="Hard Percent" xfId="1235"/>
    <cellStyle name="hardno" xfId="1236"/>
    <cellStyle name="Header" xfId="1237"/>
    <cellStyle name="Header 3" xfId="1238"/>
    <cellStyle name="Heading" xfId="1239"/>
    <cellStyle name="Heading 1" xfId="1240"/>
    <cellStyle name="Heading 2" xfId="1241"/>
    <cellStyle name="Heading 3" xfId="1242"/>
    <cellStyle name="Heading 4" xfId="1243"/>
    <cellStyle name="Heading_GP.ITOG.4.78(v1.0) - для разделения" xfId="1244"/>
    <cellStyle name="Heading2" xfId="1245"/>
    <cellStyle name="Heading2 2" xfId="1246"/>
    <cellStyle name="Heading2 3" xfId="1247"/>
    <cellStyle name="Heading2 4" xfId="1248"/>
    <cellStyle name="Heading2_46EP.2012(v0.1)" xfId="1249"/>
    <cellStyle name="Hyperlink" xfId="1250"/>
    <cellStyle name="Îáű÷íűé__FES" xfId="1251"/>
    <cellStyle name="Îáû÷íûé_cogs" xfId="1252"/>
    <cellStyle name="Îňęđűâŕâřŕ˙ń˙ ăčďĺđńńűëęŕ" xfId="1253"/>
    <cellStyle name="Info" xfId="1254"/>
    <cellStyle name="Input" xfId="1255"/>
    <cellStyle name="InputCurrency" xfId="1256"/>
    <cellStyle name="InputCurrency2" xfId="1257"/>
    <cellStyle name="InputMultiple1" xfId="1258"/>
    <cellStyle name="InputPercent1" xfId="1259"/>
    <cellStyle name="Inputs" xfId="1260"/>
    <cellStyle name="Inputs (const)" xfId="1261"/>
    <cellStyle name="Inputs (const) 2" xfId="1262"/>
    <cellStyle name="Inputs (const) 3" xfId="1263"/>
    <cellStyle name="Inputs (const) 4" xfId="1264"/>
    <cellStyle name="Inputs (const)_46EP.2012(v0.1)" xfId="1265"/>
    <cellStyle name="Inputs 10" xfId="1266"/>
    <cellStyle name="Inputs 2" xfId="1267"/>
    <cellStyle name="Inputs 3" xfId="1268"/>
    <cellStyle name="Inputs 4" xfId="1269"/>
    <cellStyle name="Inputs 5" xfId="1270"/>
    <cellStyle name="Inputs 6" xfId="1271"/>
    <cellStyle name="Inputs 7" xfId="1272"/>
    <cellStyle name="Inputs 8" xfId="1273"/>
    <cellStyle name="Inputs 9" xfId="1274"/>
    <cellStyle name="Inputs Co" xfId="1275"/>
    <cellStyle name="Inputs_46EE.2011(v1.0)" xfId="1276"/>
    <cellStyle name="Linked Cell" xfId="1277"/>
    <cellStyle name="Millares [0]_RESULTS" xfId="1278"/>
    <cellStyle name="Millares_RESULTS" xfId="1279"/>
    <cellStyle name="Milliers [0]_RESULTS" xfId="1280"/>
    <cellStyle name="Milliers_RESULTS" xfId="1281"/>
    <cellStyle name="mnb" xfId="1282"/>
    <cellStyle name="Moneda [0]_RESULTS" xfId="1283"/>
    <cellStyle name="Moneda_RESULTS" xfId="1284"/>
    <cellStyle name="Monétaire [0]_RESULTS" xfId="1285"/>
    <cellStyle name="Monétaire_RESULTS" xfId="1286"/>
    <cellStyle name="Multiple" xfId="1287"/>
    <cellStyle name="Multiple1" xfId="1288"/>
    <cellStyle name="MultipleBelow" xfId="1289"/>
    <cellStyle name="namber" xfId="1290"/>
    <cellStyle name="Neutral" xfId="1291"/>
    <cellStyle name="Norma11l" xfId="1292"/>
    <cellStyle name="normal" xfId="1293"/>
    <cellStyle name="Normal - Style1" xfId="1294"/>
    <cellStyle name="normal 10" xfId="1295"/>
    <cellStyle name="normal 11" xfId="1296"/>
    <cellStyle name="normal 12" xfId="1297"/>
    <cellStyle name="normal 13" xfId="1298"/>
    <cellStyle name="Normal 2" xfId="1299"/>
    <cellStyle name="Normal 2 2" xfId="1300"/>
    <cellStyle name="Normal 2 3" xfId="1301"/>
    <cellStyle name="normal 3" xfId="1302"/>
    <cellStyle name="normal 4" xfId="1303"/>
    <cellStyle name="normal 5" xfId="1304"/>
    <cellStyle name="normal 6" xfId="1305"/>
    <cellStyle name="normal 7" xfId="1306"/>
    <cellStyle name="normal 8" xfId="1307"/>
    <cellStyle name="normal 9" xfId="1308"/>
    <cellStyle name="Normal." xfId="1309"/>
    <cellStyle name="Normal_06_9m" xfId="1310"/>
    <cellStyle name="Normal1" xfId="1311"/>
    <cellStyle name="Normal2" xfId="1312"/>
    <cellStyle name="NormalGB" xfId="1313"/>
    <cellStyle name="Normalny_24. 02. 97." xfId="1314"/>
    <cellStyle name="normбlnм_laroux" xfId="1315"/>
    <cellStyle name="Note" xfId="1316"/>
    <cellStyle name="number" xfId="1317"/>
    <cellStyle name="Ôčíŕíńîâűé [0]_(ňŕá 3č)" xfId="1318"/>
    <cellStyle name="Ôčíŕíńîâűé_(ňŕá 3č)" xfId="1319"/>
    <cellStyle name="Option" xfId="1320"/>
    <cellStyle name="Òûñÿ÷è [0]_cogs" xfId="1321"/>
    <cellStyle name="Òûñÿ÷è_cogs" xfId="1322"/>
    <cellStyle name="Output" xfId="1323"/>
    <cellStyle name="Page Number" xfId="1324"/>
    <cellStyle name="pb_page_heading_LS" xfId="1325"/>
    <cellStyle name="Percent_RS_Lianozovo-Samara_9m01" xfId="1326"/>
    <cellStyle name="Percent1" xfId="1327"/>
    <cellStyle name="Piug" xfId="1328"/>
    <cellStyle name="Plug" xfId="1329"/>
    <cellStyle name="Price_Body" xfId="1330"/>
    <cellStyle name="prochrek" xfId="1331"/>
    <cellStyle name="Protected" xfId="1332"/>
    <cellStyle name="Salomon Logo" xfId="1333"/>
    <cellStyle name="SAPBEXaggData" xfId="1334"/>
    <cellStyle name="SAPBEXaggDataEmph" xfId="1335"/>
    <cellStyle name="SAPBEXaggItem" xfId="1336"/>
    <cellStyle name="SAPBEXaggItemX" xfId="1337"/>
    <cellStyle name="SAPBEXchaText" xfId="1338"/>
    <cellStyle name="SAPBEXexcBad7" xfId="1339"/>
    <cellStyle name="SAPBEXexcBad8" xfId="1340"/>
    <cellStyle name="SAPBEXexcBad9" xfId="1341"/>
    <cellStyle name="SAPBEXexcCritical4" xfId="1342"/>
    <cellStyle name="SAPBEXexcCritical5" xfId="1343"/>
    <cellStyle name="SAPBEXexcCritical6" xfId="1344"/>
    <cellStyle name="SAPBEXexcGood1" xfId="1345"/>
    <cellStyle name="SAPBEXexcGood2" xfId="1346"/>
    <cellStyle name="SAPBEXexcGood3" xfId="1347"/>
    <cellStyle name="SAPBEXfilterDrill" xfId="1348"/>
    <cellStyle name="SAPBEXfilterItem" xfId="1349"/>
    <cellStyle name="SAPBEXfilterText" xfId="1350"/>
    <cellStyle name="SAPBEXformats" xfId="1351"/>
    <cellStyle name="SAPBEXheaderItem" xfId="1352"/>
    <cellStyle name="SAPBEXheaderText" xfId="1353"/>
    <cellStyle name="SAPBEXHLevel0" xfId="1354"/>
    <cellStyle name="SAPBEXHLevel0X" xfId="1355"/>
    <cellStyle name="SAPBEXHLevel1" xfId="1356"/>
    <cellStyle name="SAPBEXHLevel1X" xfId="1357"/>
    <cellStyle name="SAPBEXHLevel2" xfId="1358"/>
    <cellStyle name="SAPBEXHLevel2X" xfId="1359"/>
    <cellStyle name="SAPBEXHLevel3" xfId="1360"/>
    <cellStyle name="SAPBEXHLevel3X" xfId="1361"/>
    <cellStyle name="SAPBEXinputData" xfId="1362"/>
    <cellStyle name="SAPBEXresData" xfId="1363"/>
    <cellStyle name="SAPBEXresDataEmph" xfId="1364"/>
    <cellStyle name="SAPBEXresItem" xfId="1365"/>
    <cellStyle name="SAPBEXresItemX" xfId="1366"/>
    <cellStyle name="SAPBEXstdData" xfId="1367"/>
    <cellStyle name="SAPBEXstdDataEmph" xfId="1368"/>
    <cellStyle name="SAPBEXstdItem" xfId="1369"/>
    <cellStyle name="SAPBEXstdItemX" xfId="1370"/>
    <cellStyle name="SAPBEXtitle" xfId="1371"/>
    <cellStyle name="SAPBEXundefined" xfId="1372"/>
    <cellStyle name="st1" xfId="1373"/>
    <cellStyle name="Standard_NEGS" xfId="1374"/>
    <cellStyle name="Style 1" xfId="1375"/>
    <cellStyle name="Table Head" xfId="1376"/>
    <cellStyle name="Table Head Aligned" xfId="1377"/>
    <cellStyle name="Table Head Blue" xfId="1378"/>
    <cellStyle name="Table Head Green" xfId="1379"/>
    <cellStyle name="Table Head_Val_Sum_Graph" xfId="1380"/>
    <cellStyle name="Table Heading" xfId="1381"/>
    <cellStyle name="Table Heading 2" xfId="1382"/>
    <cellStyle name="Table Heading 3" xfId="1383"/>
    <cellStyle name="Table Heading 4" xfId="1384"/>
    <cellStyle name="Table Heading_46EP.2012(v0.1)" xfId="1385"/>
    <cellStyle name="Table Text" xfId="1386"/>
    <cellStyle name="Table Title" xfId="1387"/>
    <cellStyle name="Table Units" xfId="1388"/>
    <cellStyle name="Table_Header" xfId="1389"/>
    <cellStyle name="TableStyleLight1" xfId="1390"/>
    <cellStyle name="Text" xfId="1391"/>
    <cellStyle name="Text 1" xfId="1392"/>
    <cellStyle name="Text Head" xfId="1393"/>
    <cellStyle name="Text Head 1" xfId="1394"/>
    <cellStyle name="Title" xfId="1395"/>
    <cellStyle name="Title 4" xfId="1396"/>
    <cellStyle name="Total" xfId="1397"/>
    <cellStyle name="TotalCurrency" xfId="1398"/>
    <cellStyle name="Underline_Single" xfId="1399"/>
    <cellStyle name="Unit" xfId="1400"/>
    <cellStyle name="Warning Text" xfId="1401"/>
    <cellStyle name="year" xfId="1402"/>
    <cellStyle name="Акцент1" xfId="1403"/>
    <cellStyle name="Акцент1 10" xfId="1404"/>
    <cellStyle name="Акцент1 2" xfId="1405"/>
    <cellStyle name="Акцент1 2 2" xfId="1406"/>
    <cellStyle name="Акцент1 3" xfId="1407"/>
    <cellStyle name="Акцент1 3 2" xfId="1408"/>
    <cellStyle name="Акцент1 4" xfId="1409"/>
    <cellStyle name="Акцент1 4 2" xfId="1410"/>
    <cellStyle name="Акцент1 5" xfId="1411"/>
    <cellStyle name="Акцент1 5 2" xfId="1412"/>
    <cellStyle name="Акцент1 6" xfId="1413"/>
    <cellStyle name="Акцент1 6 2" xfId="1414"/>
    <cellStyle name="Акцент1 7" xfId="1415"/>
    <cellStyle name="Акцент1 7 2" xfId="1416"/>
    <cellStyle name="Акцент1 8" xfId="1417"/>
    <cellStyle name="Акцент1 8 2" xfId="1418"/>
    <cellStyle name="Акцент1 9" xfId="1419"/>
    <cellStyle name="Акцент1 9 2" xfId="1420"/>
    <cellStyle name="Акцент2" xfId="1421"/>
    <cellStyle name="Акцент2 10" xfId="1422"/>
    <cellStyle name="Акцент2 2" xfId="1423"/>
    <cellStyle name="Акцент2 2 2" xfId="1424"/>
    <cellStyle name="Акцент2 3" xfId="1425"/>
    <cellStyle name="Акцент2 3 2" xfId="1426"/>
    <cellStyle name="Акцент2 4" xfId="1427"/>
    <cellStyle name="Акцент2 4 2" xfId="1428"/>
    <cellStyle name="Акцент2 5" xfId="1429"/>
    <cellStyle name="Акцент2 5 2" xfId="1430"/>
    <cellStyle name="Акцент2 6" xfId="1431"/>
    <cellStyle name="Акцент2 6 2" xfId="1432"/>
    <cellStyle name="Акцент2 7" xfId="1433"/>
    <cellStyle name="Акцент2 7 2" xfId="1434"/>
    <cellStyle name="Акцент2 8" xfId="1435"/>
    <cellStyle name="Акцент2 8 2" xfId="1436"/>
    <cellStyle name="Акцент2 9" xfId="1437"/>
    <cellStyle name="Акцент2 9 2" xfId="1438"/>
    <cellStyle name="Акцент3" xfId="1439"/>
    <cellStyle name="Акцент3 10" xfId="1440"/>
    <cellStyle name="Акцент3 2" xfId="1441"/>
    <cellStyle name="Акцент3 2 2" xfId="1442"/>
    <cellStyle name="Акцент3 3" xfId="1443"/>
    <cellStyle name="Акцент3 3 2" xfId="1444"/>
    <cellStyle name="Акцент3 4" xfId="1445"/>
    <cellStyle name="Акцент3 4 2" xfId="1446"/>
    <cellStyle name="Акцент3 5" xfId="1447"/>
    <cellStyle name="Акцент3 5 2" xfId="1448"/>
    <cellStyle name="Акцент3 6" xfId="1449"/>
    <cellStyle name="Акцент3 6 2" xfId="1450"/>
    <cellStyle name="Акцент3 7" xfId="1451"/>
    <cellStyle name="Акцент3 7 2" xfId="1452"/>
    <cellStyle name="Акцент3 8" xfId="1453"/>
    <cellStyle name="Акцент3 8 2" xfId="1454"/>
    <cellStyle name="Акцент3 9" xfId="1455"/>
    <cellStyle name="Акцент3 9 2" xfId="1456"/>
    <cellStyle name="Акцент4" xfId="1457"/>
    <cellStyle name="Акцент4 10" xfId="1458"/>
    <cellStyle name="Акцент4 2" xfId="1459"/>
    <cellStyle name="Акцент4 2 2" xfId="1460"/>
    <cellStyle name="Акцент4 3" xfId="1461"/>
    <cellStyle name="Акцент4 3 2" xfId="1462"/>
    <cellStyle name="Акцент4 4" xfId="1463"/>
    <cellStyle name="Акцент4 4 2" xfId="1464"/>
    <cellStyle name="Акцент4 5" xfId="1465"/>
    <cellStyle name="Акцент4 5 2" xfId="1466"/>
    <cellStyle name="Акцент4 6" xfId="1467"/>
    <cellStyle name="Акцент4 6 2" xfId="1468"/>
    <cellStyle name="Акцент4 7" xfId="1469"/>
    <cellStyle name="Акцент4 7 2" xfId="1470"/>
    <cellStyle name="Акцент4 8" xfId="1471"/>
    <cellStyle name="Акцент4 8 2" xfId="1472"/>
    <cellStyle name="Акцент4 9" xfId="1473"/>
    <cellStyle name="Акцент4 9 2" xfId="1474"/>
    <cellStyle name="Акцент5" xfId="1475"/>
    <cellStyle name="Акцент5 10" xfId="1476"/>
    <cellStyle name="Акцент5 2" xfId="1477"/>
    <cellStyle name="Акцент5 2 2" xfId="1478"/>
    <cellStyle name="Акцент5 3" xfId="1479"/>
    <cellStyle name="Акцент5 3 2" xfId="1480"/>
    <cellStyle name="Акцент5 4" xfId="1481"/>
    <cellStyle name="Акцент5 4 2" xfId="1482"/>
    <cellStyle name="Акцент5 5" xfId="1483"/>
    <cellStyle name="Акцент5 5 2" xfId="1484"/>
    <cellStyle name="Акцент5 6" xfId="1485"/>
    <cellStyle name="Акцент5 6 2" xfId="1486"/>
    <cellStyle name="Акцент5 7" xfId="1487"/>
    <cellStyle name="Акцент5 7 2" xfId="1488"/>
    <cellStyle name="Акцент5 8" xfId="1489"/>
    <cellStyle name="Акцент5 8 2" xfId="1490"/>
    <cellStyle name="Акцент5 9" xfId="1491"/>
    <cellStyle name="Акцент5 9 2" xfId="1492"/>
    <cellStyle name="Акцент6" xfId="1493"/>
    <cellStyle name="Акцент6 10" xfId="1494"/>
    <cellStyle name="Акцент6 2" xfId="1495"/>
    <cellStyle name="Акцент6 2 2" xfId="1496"/>
    <cellStyle name="Акцент6 3" xfId="1497"/>
    <cellStyle name="Акцент6 3 2" xfId="1498"/>
    <cellStyle name="Акцент6 4" xfId="1499"/>
    <cellStyle name="Акцент6 4 2" xfId="1500"/>
    <cellStyle name="Акцент6 5" xfId="1501"/>
    <cellStyle name="Акцент6 5 2" xfId="1502"/>
    <cellStyle name="Акцент6 6" xfId="1503"/>
    <cellStyle name="Акцент6 6 2" xfId="1504"/>
    <cellStyle name="Акцент6 7" xfId="1505"/>
    <cellStyle name="Акцент6 7 2" xfId="1506"/>
    <cellStyle name="Акцент6 8" xfId="1507"/>
    <cellStyle name="Акцент6 8 2" xfId="1508"/>
    <cellStyle name="Акцент6 9" xfId="1509"/>
    <cellStyle name="Акцент6 9 2" xfId="1510"/>
    <cellStyle name="Беззащитный" xfId="1511"/>
    <cellStyle name="Ввод " xfId="1512"/>
    <cellStyle name="Ввод  10" xfId="1513"/>
    <cellStyle name="Ввод  11" xfId="1514"/>
    <cellStyle name="Ввод  12" xfId="1515"/>
    <cellStyle name="Ввод  2" xfId="1516"/>
    <cellStyle name="Ввод  2 2" xfId="1517"/>
    <cellStyle name="Ввод  2_46EE.2011(v1.0)" xfId="1518"/>
    <cellStyle name="Ввод  3" xfId="1519"/>
    <cellStyle name="Ввод  3 2" xfId="1520"/>
    <cellStyle name="Ввод  3_46EE.2011(v1.0)" xfId="1521"/>
    <cellStyle name="Ввод  4" xfId="1522"/>
    <cellStyle name="Ввод  4 2" xfId="1523"/>
    <cellStyle name="Ввод  4_46EE.2011(v1.0)" xfId="1524"/>
    <cellStyle name="Ввод  5" xfId="1525"/>
    <cellStyle name="Ввод  5 2" xfId="1526"/>
    <cellStyle name="Ввод  5_46EE.2011(v1.0)" xfId="1527"/>
    <cellStyle name="Ввод  6" xfId="1528"/>
    <cellStyle name="Ввод  6 2" xfId="1529"/>
    <cellStyle name="Ввод  6_46EE.2011(v1.0)" xfId="1530"/>
    <cellStyle name="Ввод  7" xfId="1531"/>
    <cellStyle name="Ввод  7 2" xfId="1532"/>
    <cellStyle name="Ввод  7_46EE.2011(v1.0)" xfId="1533"/>
    <cellStyle name="Ввод  8" xfId="1534"/>
    <cellStyle name="Ввод  8 2" xfId="1535"/>
    <cellStyle name="Ввод  8_46EE.2011(v1.0)" xfId="1536"/>
    <cellStyle name="Ввод  9" xfId="1537"/>
    <cellStyle name="Ввод  9 2" xfId="1538"/>
    <cellStyle name="Ввод  9_46EE.2011(v1.0)" xfId="1539"/>
    <cellStyle name="Верт. заголовок" xfId="1540"/>
    <cellStyle name="Вес_продукта" xfId="1541"/>
    <cellStyle name="Вывод" xfId="1542"/>
    <cellStyle name="Вывод 10" xfId="1543"/>
    <cellStyle name="Вывод 2" xfId="1544"/>
    <cellStyle name="Вывод 2 2" xfId="1545"/>
    <cellStyle name="Вывод 2_46EE.2011(v1.0)" xfId="1546"/>
    <cellStyle name="Вывод 3" xfId="1547"/>
    <cellStyle name="Вывод 3 2" xfId="1548"/>
    <cellStyle name="Вывод 3_46EE.2011(v1.0)" xfId="1549"/>
    <cellStyle name="Вывод 4" xfId="1550"/>
    <cellStyle name="Вывод 4 2" xfId="1551"/>
    <cellStyle name="Вывод 4_46EE.2011(v1.0)" xfId="1552"/>
    <cellStyle name="Вывод 5" xfId="1553"/>
    <cellStyle name="Вывод 5 2" xfId="1554"/>
    <cellStyle name="Вывод 5_46EE.2011(v1.0)" xfId="1555"/>
    <cellStyle name="Вывод 6" xfId="1556"/>
    <cellStyle name="Вывод 6 2" xfId="1557"/>
    <cellStyle name="Вывод 6_46EE.2011(v1.0)" xfId="1558"/>
    <cellStyle name="Вывод 7" xfId="1559"/>
    <cellStyle name="Вывод 7 2" xfId="1560"/>
    <cellStyle name="Вывод 7_46EE.2011(v1.0)" xfId="1561"/>
    <cellStyle name="Вывод 8" xfId="1562"/>
    <cellStyle name="Вывод 8 2" xfId="1563"/>
    <cellStyle name="Вывод 8_46EE.2011(v1.0)" xfId="1564"/>
    <cellStyle name="Вывод 9" xfId="1565"/>
    <cellStyle name="Вывод 9 2" xfId="1566"/>
    <cellStyle name="Вывод 9_46EE.2011(v1.0)" xfId="1567"/>
    <cellStyle name="Вычисление" xfId="1568"/>
    <cellStyle name="Вычисление 10" xfId="1569"/>
    <cellStyle name="Вычисление 2" xfId="1570"/>
    <cellStyle name="Вычисление 2 2" xfId="1571"/>
    <cellStyle name="Вычисление 2_46EE.2011(v1.0)" xfId="1572"/>
    <cellStyle name="Вычисление 3" xfId="1573"/>
    <cellStyle name="Вычисление 3 2" xfId="1574"/>
    <cellStyle name="Вычисление 3_46EE.2011(v1.0)" xfId="1575"/>
    <cellStyle name="Вычисление 4" xfId="1576"/>
    <cellStyle name="Вычисление 4 2" xfId="1577"/>
    <cellStyle name="Вычисление 4_46EE.2011(v1.0)" xfId="1578"/>
    <cellStyle name="Вычисление 5" xfId="1579"/>
    <cellStyle name="Вычисление 5 2" xfId="1580"/>
    <cellStyle name="Вычисление 5_46EE.2011(v1.0)" xfId="1581"/>
    <cellStyle name="Вычисление 6" xfId="1582"/>
    <cellStyle name="Вычисление 6 2" xfId="1583"/>
    <cellStyle name="Вычисление 6_46EE.2011(v1.0)" xfId="1584"/>
    <cellStyle name="Вычисление 7" xfId="1585"/>
    <cellStyle name="Вычисление 7 2" xfId="1586"/>
    <cellStyle name="Вычисление 7_46EE.2011(v1.0)" xfId="1587"/>
    <cellStyle name="Вычисление 8" xfId="1588"/>
    <cellStyle name="Вычисление 8 2" xfId="1589"/>
    <cellStyle name="Вычисление 8_46EE.2011(v1.0)" xfId="1590"/>
    <cellStyle name="Вычисление 9" xfId="1591"/>
    <cellStyle name="Вычисление 9 2" xfId="1592"/>
    <cellStyle name="Вычисление 9_46EE.2011(v1.0)" xfId="1593"/>
    <cellStyle name="Hyperlink" xfId="1594"/>
    <cellStyle name="Гиперссылка 2" xfId="1595"/>
    <cellStyle name="Гиперссылка 2 2" xfId="1596"/>
    <cellStyle name="Гиперссылка 2 2 2" xfId="1597"/>
    <cellStyle name="Гиперссылка 2 2 3" xfId="1598"/>
    <cellStyle name="Гиперссылка 2 3" xfId="1599"/>
    <cellStyle name="Гиперссылка 2 4" xfId="1600"/>
    <cellStyle name="Гиперссылка 2 5" xfId="1601"/>
    <cellStyle name="Гиперссылка 2 6" xfId="1602"/>
    <cellStyle name="Гиперссылка 3" xfId="1603"/>
    <cellStyle name="Гиперссылка 4" xfId="1604"/>
    <cellStyle name="Гиперссылка 4 2" xfId="1605"/>
    <cellStyle name="Гиперссылка 4 2 2" xfId="1606"/>
    <cellStyle name="Гиперссылка 4 3" xfId="1607"/>
    <cellStyle name="Гиперссылка 4 6" xfId="1608"/>
    <cellStyle name="Гиперссылка 5" xfId="1609"/>
    <cellStyle name="Гиперссылка 6" xfId="1610"/>
    <cellStyle name="Группа" xfId="1611"/>
    <cellStyle name="Группа 0" xfId="1612"/>
    <cellStyle name="Группа 1" xfId="1613"/>
    <cellStyle name="Группа 2" xfId="1614"/>
    <cellStyle name="Группа 3" xfId="1615"/>
    <cellStyle name="Группа 4" xfId="1616"/>
    <cellStyle name="Группа 5" xfId="1617"/>
    <cellStyle name="Группа 6" xfId="1618"/>
    <cellStyle name="Группа 7" xfId="1619"/>
    <cellStyle name="Группа 8" xfId="1620"/>
    <cellStyle name="Группа_additional slides_04.12.03 _1" xfId="1621"/>
    <cellStyle name="ДАТА" xfId="1622"/>
    <cellStyle name="ДАТА 2" xfId="1623"/>
    <cellStyle name="ДАТА 3" xfId="1624"/>
    <cellStyle name="ДАТА 4" xfId="1625"/>
    <cellStyle name="ДАТА 5" xfId="1626"/>
    <cellStyle name="ДАТА 6" xfId="1627"/>
    <cellStyle name="ДАТА 7" xfId="1628"/>
    <cellStyle name="ДАТА 8" xfId="1629"/>
    <cellStyle name="ДАТА 9" xfId="1630"/>
    <cellStyle name="ДАТА_1" xfId="1631"/>
    <cellStyle name="Currency" xfId="1632"/>
    <cellStyle name="Currency [0]" xfId="1633"/>
    <cellStyle name="Денежный 2" xfId="1634"/>
    <cellStyle name="Денежный 2 2" xfId="1635"/>
    <cellStyle name="Денежный 2 2 2" xfId="1636"/>
    <cellStyle name="Денежный 2 3" xfId="1637"/>
    <cellStyle name="Денежный 2_INDEX.STATION.2012(v1.0)_" xfId="1638"/>
    <cellStyle name="Заголовок" xfId="1639"/>
    <cellStyle name="Заголовок 1" xfId="1640"/>
    <cellStyle name="Заголовок 1 10" xfId="1641"/>
    <cellStyle name="Заголовок 1 2" xfId="1642"/>
    <cellStyle name="Заголовок 1 2 2" xfId="1643"/>
    <cellStyle name="Заголовок 1 2_46EE.2011(v1.0)" xfId="1644"/>
    <cellStyle name="Заголовок 1 3" xfId="1645"/>
    <cellStyle name="Заголовок 1 3 2" xfId="1646"/>
    <cellStyle name="Заголовок 1 3_46EE.2011(v1.0)" xfId="1647"/>
    <cellStyle name="Заголовок 1 4" xfId="1648"/>
    <cellStyle name="Заголовок 1 4 2" xfId="1649"/>
    <cellStyle name="Заголовок 1 4_46EE.2011(v1.0)" xfId="1650"/>
    <cellStyle name="Заголовок 1 5" xfId="1651"/>
    <cellStyle name="Заголовок 1 5 2" xfId="1652"/>
    <cellStyle name="Заголовок 1 5_46EE.2011(v1.0)" xfId="1653"/>
    <cellStyle name="Заголовок 1 6" xfId="1654"/>
    <cellStyle name="Заголовок 1 6 2" xfId="1655"/>
    <cellStyle name="Заголовок 1 6_46EE.2011(v1.0)" xfId="1656"/>
    <cellStyle name="Заголовок 1 7" xfId="1657"/>
    <cellStyle name="Заголовок 1 7 2" xfId="1658"/>
    <cellStyle name="Заголовок 1 7_46EE.2011(v1.0)" xfId="1659"/>
    <cellStyle name="Заголовок 1 8" xfId="1660"/>
    <cellStyle name="Заголовок 1 8 2" xfId="1661"/>
    <cellStyle name="Заголовок 1 8_46EE.2011(v1.0)" xfId="1662"/>
    <cellStyle name="Заголовок 1 9" xfId="1663"/>
    <cellStyle name="Заголовок 1 9 2" xfId="1664"/>
    <cellStyle name="Заголовок 1 9_46EE.2011(v1.0)" xfId="1665"/>
    <cellStyle name="Заголовок 2" xfId="1666"/>
    <cellStyle name="Заголовок 2 10" xfId="1667"/>
    <cellStyle name="Заголовок 2 2" xfId="1668"/>
    <cellStyle name="Заголовок 2 2 2" xfId="1669"/>
    <cellStyle name="Заголовок 2 2_46EE.2011(v1.0)" xfId="1670"/>
    <cellStyle name="Заголовок 2 3" xfId="1671"/>
    <cellStyle name="Заголовок 2 3 2" xfId="1672"/>
    <cellStyle name="Заголовок 2 3_46EE.2011(v1.0)" xfId="1673"/>
    <cellStyle name="Заголовок 2 4" xfId="1674"/>
    <cellStyle name="Заголовок 2 4 2" xfId="1675"/>
    <cellStyle name="Заголовок 2 4_46EE.2011(v1.0)" xfId="1676"/>
    <cellStyle name="Заголовок 2 5" xfId="1677"/>
    <cellStyle name="Заголовок 2 5 2" xfId="1678"/>
    <cellStyle name="Заголовок 2 5_46EE.2011(v1.0)" xfId="1679"/>
    <cellStyle name="Заголовок 2 6" xfId="1680"/>
    <cellStyle name="Заголовок 2 6 2" xfId="1681"/>
    <cellStyle name="Заголовок 2 6_46EE.2011(v1.0)" xfId="1682"/>
    <cellStyle name="Заголовок 2 7" xfId="1683"/>
    <cellStyle name="Заголовок 2 7 2" xfId="1684"/>
    <cellStyle name="Заголовок 2 7_46EE.2011(v1.0)" xfId="1685"/>
    <cellStyle name="Заголовок 2 8" xfId="1686"/>
    <cellStyle name="Заголовок 2 8 2" xfId="1687"/>
    <cellStyle name="Заголовок 2 8_46EE.2011(v1.0)" xfId="1688"/>
    <cellStyle name="Заголовок 2 9" xfId="1689"/>
    <cellStyle name="Заголовок 2 9 2" xfId="1690"/>
    <cellStyle name="Заголовок 2 9_46EE.2011(v1.0)" xfId="1691"/>
    <cellStyle name="Заголовок 3" xfId="1692"/>
    <cellStyle name="Заголовок 3 10" xfId="1693"/>
    <cellStyle name="Заголовок 3 2" xfId="1694"/>
    <cellStyle name="Заголовок 3 2 2" xfId="1695"/>
    <cellStyle name="Заголовок 3 2_46EE.2011(v1.0)" xfId="1696"/>
    <cellStyle name="Заголовок 3 3" xfId="1697"/>
    <cellStyle name="Заголовок 3 3 2" xfId="1698"/>
    <cellStyle name="Заголовок 3 3_46EE.2011(v1.0)" xfId="1699"/>
    <cellStyle name="Заголовок 3 4" xfId="1700"/>
    <cellStyle name="Заголовок 3 4 2" xfId="1701"/>
    <cellStyle name="Заголовок 3 4_46EE.2011(v1.0)" xfId="1702"/>
    <cellStyle name="Заголовок 3 5" xfId="1703"/>
    <cellStyle name="Заголовок 3 5 2" xfId="1704"/>
    <cellStyle name="Заголовок 3 5_46EE.2011(v1.0)" xfId="1705"/>
    <cellStyle name="Заголовок 3 6" xfId="1706"/>
    <cellStyle name="Заголовок 3 6 2" xfId="1707"/>
    <cellStyle name="Заголовок 3 6_46EE.2011(v1.0)" xfId="1708"/>
    <cellStyle name="Заголовок 3 7" xfId="1709"/>
    <cellStyle name="Заголовок 3 7 2" xfId="1710"/>
    <cellStyle name="Заголовок 3 7_46EE.2011(v1.0)" xfId="1711"/>
    <cellStyle name="Заголовок 3 8" xfId="1712"/>
    <cellStyle name="Заголовок 3 8 2" xfId="1713"/>
    <cellStyle name="Заголовок 3 8_46EE.2011(v1.0)" xfId="1714"/>
    <cellStyle name="Заголовок 3 9" xfId="1715"/>
    <cellStyle name="Заголовок 3 9 2" xfId="1716"/>
    <cellStyle name="Заголовок 3 9_46EE.2011(v1.0)" xfId="1717"/>
    <cellStyle name="Заголовок 4" xfId="1718"/>
    <cellStyle name="Заголовок 4 10" xfId="1719"/>
    <cellStyle name="Заголовок 4 2" xfId="1720"/>
    <cellStyle name="Заголовок 4 2 2" xfId="1721"/>
    <cellStyle name="Заголовок 4 3" xfId="1722"/>
    <cellStyle name="Заголовок 4 3 2" xfId="1723"/>
    <cellStyle name="Заголовок 4 4" xfId="1724"/>
    <cellStyle name="Заголовок 4 4 2" xfId="1725"/>
    <cellStyle name="Заголовок 4 5" xfId="1726"/>
    <cellStyle name="Заголовок 4 5 2" xfId="1727"/>
    <cellStyle name="Заголовок 4 6" xfId="1728"/>
    <cellStyle name="Заголовок 4 6 2" xfId="1729"/>
    <cellStyle name="Заголовок 4 7" xfId="1730"/>
    <cellStyle name="Заголовок 4 7 2" xfId="1731"/>
    <cellStyle name="Заголовок 4 8" xfId="1732"/>
    <cellStyle name="Заголовок 4 8 2" xfId="1733"/>
    <cellStyle name="Заголовок 4 9" xfId="1734"/>
    <cellStyle name="Заголовок 4 9 2" xfId="1735"/>
    <cellStyle name="ЗАГОЛОВОК1" xfId="1736"/>
    <cellStyle name="ЗАГОЛОВОК2" xfId="1737"/>
    <cellStyle name="ЗаголовокСтолбца" xfId="1738"/>
    <cellStyle name="Защитный" xfId="1739"/>
    <cellStyle name="Значение" xfId="1740"/>
    <cellStyle name="Зоголовок" xfId="1741"/>
    <cellStyle name="Итог" xfId="1742"/>
    <cellStyle name="Итог 10" xfId="1743"/>
    <cellStyle name="Итог 2" xfId="1744"/>
    <cellStyle name="Итог 2 2" xfId="1745"/>
    <cellStyle name="Итог 2_46EE.2011(v1.0)" xfId="1746"/>
    <cellStyle name="Итог 3" xfId="1747"/>
    <cellStyle name="Итог 3 2" xfId="1748"/>
    <cellStyle name="Итог 3_46EE.2011(v1.0)" xfId="1749"/>
    <cellStyle name="Итог 4" xfId="1750"/>
    <cellStyle name="Итог 4 2" xfId="1751"/>
    <cellStyle name="Итог 4_46EE.2011(v1.0)" xfId="1752"/>
    <cellStyle name="Итог 5" xfId="1753"/>
    <cellStyle name="Итог 5 2" xfId="1754"/>
    <cellStyle name="Итог 5_46EE.2011(v1.0)" xfId="1755"/>
    <cellStyle name="Итог 6" xfId="1756"/>
    <cellStyle name="Итог 6 2" xfId="1757"/>
    <cellStyle name="Итог 6_46EE.2011(v1.0)" xfId="1758"/>
    <cellStyle name="Итог 7" xfId="1759"/>
    <cellStyle name="Итог 7 2" xfId="1760"/>
    <cellStyle name="Итог 7_46EE.2011(v1.0)" xfId="1761"/>
    <cellStyle name="Итог 8" xfId="1762"/>
    <cellStyle name="Итог 8 2" xfId="1763"/>
    <cellStyle name="Итог 8_46EE.2011(v1.0)" xfId="1764"/>
    <cellStyle name="Итог 9" xfId="1765"/>
    <cellStyle name="Итог 9 2" xfId="1766"/>
    <cellStyle name="Итог 9_46EE.2011(v1.0)" xfId="1767"/>
    <cellStyle name="Итого" xfId="1768"/>
    <cellStyle name="ИТОГОВЫЙ" xfId="1769"/>
    <cellStyle name="ИТОГОВЫЙ 2" xfId="1770"/>
    <cellStyle name="ИТОГОВЫЙ 3" xfId="1771"/>
    <cellStyle name="ИТОГОВЫЙ 4" xfId="1772"/>
    <cellStyle name="ИТОГОВЫЙ 5" xfId="1773"/>
    <cellStyle name="ИТОГОВЫЙ 6" xfId="1774"/>
    <cellStyle name="ИТОГОВЫЙ 7" xfId="1775"/>
    <cellStyle name="ИТОГОВЫЙ 8" xfId="1776"/>
    <cellStyle name="ИТОГОВЫЙ 9" xfId="1777"/>
    <cellStyle name="ИТОГОВЫЙ_1" xfId="1778"/>
    <cellStyle name="Контрольная ячейка" xfId="1779"/>
    <cellStyle name="Контрольная ячейка 10" xfId="1780"/>
    <cellStyle name="Контрольная ячейка 2" xfId="1781"/>
    <cellStyle name="Контрольная ячейка 2 2" xfId="1782"/>
    <cellStyle name="Контрольная ячейка 2_46EE.2011(v1.0)" xfId="1783"/>
    <cellStyle name="Контрольная ячейка 3" xfId="1784"/>
    <cellStyle name="Контрольная ячейка 3 2" xfId="1785"/>
    <cellStyle name="Контрольная ячейка 3_46EE.2011(v1.0)" xfId="1786"/>
    <cellStyle name="Контрольная ячейка 4" xfId="1787"/>
    <cellStyle name="Контрольная ячейка 4 2" xfId="1788"/>
    <cellStyle name="Контрольная ячейка 4_46EE.2011(v1.0)" xfId="1789"/>
    <cellStyle name="Контрольная ячейка 5" xfId="1790"/>
    <cellStyle name="Контрольная ячейка 5 2" xfId="1791"/>
    <cellStyle name="Контрольная ячейка 5_46EE.2011(v1.0)" xfId="1792"/>
    <cellStyle name="Контрольная ячейка 6" xfId="1793"/>
    <cellStyle name="Контрольная ячейка 6 2" xfId="1794"/>
    <cellStyle name="Контрольная ячейка 6_46EE.2011(v1.0)" xfId="1795"/>
    <cellStyle name="Контрольная ячейка 7" xfId="1796"/>
    <cellStyle name="Контрольная ячейка 7 2" xfId="1797"/>
    <cellStyle name="Контрольная ячейка 7_46EE.2011(v1.0)" xfId="1798"/>
    <cellStyle name="Контрольная ячейка 8" xfId="1799"/>
    <cellStyle name="Контрольная ячейка 8 2" xfId="1800"/>
    <cellStyle name="Контрольная ячейка 8_46EE.2011(v1.0)" xfId="1801"/>
    <cellStyle name="Контрольная ячейка 9" xfId="1802"/>
    <cellStyle name="Контрольная ячейка 9 2" xfId="1803"/>
    <cellStyle name="Контрольная ячейка 9_46EE.2011(v1.0)" xfId="1804"/>
    <cellStyle name="Миша (бланки отчетности)" xfId="1805"/>
    <cellStyle name="мой" xfId="1806"/>
    <cellStyle name="Мой заголовок" xfId="1807"/>
    <cellStyle name="Мой заголовок листа" xfId="1808"/>
    <cellStyle name="Мой заголовок_Новая инструкция1_фст" xfId="1809"/>
    <cellStyle name="Мои наименования показателей" xfId="1810"/>
    <cellStyle name="Мои наименования показателей 2" xfId="1811"/>
    <cellStyle name="Мои наименования показателей 2 2" xfId="1812"/>
    <cellStyle name="Мои наименования показателей 2 3" xfId="1813"/>
    <cellStyle name="Мои наименования показателей 2 4" xfId="1814"/>
    <cellStyle name="Мои наименования показателей 2 5" xfId="1815"/>
    <cellStyle name="Мои наименования показателей 2 6" xfId="1816"/>
    <cellStyle name="Мои наименования показателей 2 7" xfId="1817"/>
    <cellStyle name="Мои наименования показателей 2 8" xfId="1818"/>
    <cellStyle name="Мои наименования показателей 2 9" xfId="1819"/>
    <cellStyle name="Мои наименования показателей 2_1" xfId="1820"/>
    <cellStyle name="Мои наименования показателей 3" xfId="1821"/>
    <cellStyle name="Мои наименования показателей 3 2" xfId="1822"/>
    <cellStyle name="Мои наименования показателей 3 3" xfId="1823"/>
    <cellStyle name="Мои наименования показателей 3 4" xfId="1824"/>
    <cellStyle name="Мои наименования показателей 3 5" xfId="1825"/>
    <cellStyle name="Мои наименования показателей 3 6" xfId="1826"/>
    <cellStyle name="Мои наименования показателей 3 7" xfId="1827"/>
    <cellStyle name="Мои наименования показателей 3 8" xfId="1828"/>
    <cellStyle name="Мои наименования показателей 3 9" xfId="1829"/>
    <cellStyle name="Мои наименования показателей 3_1" xfId="1830"/>
    <cellStyle name="Мои наименования показателей 4" xfId="1831"/>
    <cellStyle name="Мои наименования показателей 4 2" xfId="1832"/>
    <cellStyle name="Мои наименования показателей 4 3" xfId="1833"/>
    <cellStyle name="Мои наименования показателей 4 4" xfId="1834"/>
    <cellStyle name="Мои наименования показателей 4 5" xfId="1835"/>
    <cellStyle name="Мои наименования показателей 4 6" xfId="1836"/>
    <cellStyle name="Мои наименования показателей 4 7" xfId="1837"/>
    <cellStyle name="Мои наименования показателей 4 8" xfId="1838"/>
    <cellStyle name="Мои наименования показателей 4 9" xfId="1839"/>
    <cellStyle name="Мои наименования показателей 4_1" xfId="1840"/>
    <cellStyle name="Мои наименования показателей 5" xfId="1841"/>
    <cellStyle name="Мои наименования показателей 5 2" xfId="1842"/>
    <cellStyle name="Мои наименования показателей 5 3" xfId="1843"/>
    <cellStyle name="Мои наименования показателей 5 4" xfId="1844"/>
    <cellStyle name="Мои наименования показателей 5 5" xfId="1845"/>
    <cellStyle name="Мои наименования показателей 5 6" xfId="1846"/>
    <cellStyle name="Мои наименования показателей 5 7" xfId="1847"/>
    <cellStyle name="Мои наименования показателей 5 8" xfId="1848"/>
    <cellStyle name="Мои наименования показателей 5 9" xfId="1849"/>
    <cellStyle name="Мои наименования показателей 5_1" xfId="1850"/>
    <cellStyle name="Мои наименования показателей 6" xfId="1851"/>
    <cellStyle name="Мои наименования показателей 6 2" xfId="1852"/>
    <cellStyle name="Мои наименования показателей 6 3" xfId="1853"/>
    <cellStyle name="Мои наименования показателей 6_46EE.2011(v1.0)" xfId="1854"/>
    <cellStyle name="Мои наименования показателей 7" xfId="1855"/>
    <cellStyle name="Мои наименования показателей 7 2" xfId="1856"/>
    <cellStyle name="Мои наименования показателей 7 3" xfId="1857"/>
    <cellStyle name="Мои наименования показателей 7_46EE.2011(v1.0)" xfId="1858"/>
    <cellStyle name="Мои наименования показателей 8" xfId="1859"/>
    <cellStyle name="Мои наименования показателей 8 2" xfId="1860"/>
    <cellStyle name="Мои наименования показателей 8 3" xfId="1861"/>
    <cellStyle name="Мои наименования показателей 8_46EE.2011(v1.0)" xfId="1862"/>
    <cellStyle name="Мои наименования показателей_46EE.2011" xfId="1863"/>
    <cellStyle name="назв фил" xfId="1864"/>
    <cellStyle name="Название" xfId="1865"/>
    <cellStyle name="Название 10" xfId="1866"/>
    <cellStyle name="Название 2" xfId="1867"/>
    <cellStyle name="Название 2 2" xfId="1868"/>
    <cellStyle name="Название 3" xfId="1869"/>
    <cellStyle name="Название 3 2" xfId="1870"/>
    <cellStyle name="Название 4" xfId="1871"/>
    <cellStyle name="Название 4 2" xfId="1872"/>
    <cellStyle name="Название 5" xfId="1873"/>
    <cellStyle name="Название 5 2" xfId="1874"/>
    <cellStyle name="Название 6" xfId="1875"/>
    <cellStyle name="Название 6 2" xfId="1876"/>
    <cellStyle name="Название 7" xfId="1877"/>
    <cellStyle name="Название 7 2" xfId="1878"/>
    <cellStyle name="Название 8" xfId="1879"/>
    <cellStyle name="Название 8 2" xfId="1880"/>
    <cellStyle name="Название 9" xfId="1881"/>
    <cellStyle name="Название 9 2" xfId="1882"/>
    <cellStyle name="Невидимый" xfId="1883"/>
    <cellStyle name="Невидимый 2" xfId="1884"/>
    <cellStyle name="Нейтральный" xfId="1885"/>
    <cellStyle name="Нейтральный 10" xfId="1886"/>
    <cellStyle name="Нейтральный 2" xfId="1887"/>
    <cellStyle name="Нейтральный 2 2" xfId="1888"/>
    <cellStyle name="Нейтральный 3" xfId="1889"/>
    <cellStyle name="Нейтральный 3 2" xfId="1890"/>
    <cellStyle name="Нейтральный 4" xfId="1891"/>
    <cellStyle name="Нейтральный 4 2" xfId="1892"/>
    <cellStyle name="Нейтральный 5" xfId="1893"/>
    <cellStyle name="Нейтральный 5 2" xfId="1894"/>
    <cellStyle name="Нейтральный 6" xfId="1895"/>
    <cellStyle name="Нейтральный 6 2" xfId="1896"/>
    <cellStyle name="Нейтральный 7" xfId="1897"/>
    <cellStyle name="Нейтральный 7 2" xfId="1898"/>
    <cellStyle name="Нейтральный 8" xfId="1899"/>
    <cellStyle name="Нейтральный 8 2" xfId="1900"/>
    <cellStyle name="Нейтральный 9" xfId="1901"/>
    <cellStyle name="Нейтральный 9 2" xfId="1902"/>
    <cellStyle name="Низ1" xfId="1903"/>
    <cellStyle name="Низ2" xfId="1904"/>
    <cellStyle name="Обычный 10" xfId="1905"/>
    <cellStyle name="Обычный 11" xfId="1906"/>
    <cellStyle name="Обычный 11 2" xfId="1907"/>
    <cellStyle name="Обычный 11 3" xfId="1908"/>
    <cellStyle name="Обычный 11 4" xfId="1909"/>
    <cellStyle name="Обычный 11_46EE.2011(v1.2)" xfId="1910"/>
    <cellStyle name="Обычный 12" xfId="1911"/>
    <cellStyle name="Обычный 12 2" xfId="1912"/>
    <cellStyle name="Обычный 12 3 2" xfId="1913"/>
    <cellStyle name="Обычный 13" xfId="1914"/>
    <cellStyle name="Обычный 13 2" xfId="1915"/>
    <cellStyle name="Обычный 13 2 2" xfId="1916"/>
    <cellStyle name="Обычный 13 3" xfId="1917"/>
    <cellStyle name="Обычный 13 4" xfId="1918"/>
    <cellStyle name="Обычный 14" xfId="1919"/>
    <cellStyle name="Обычный 14 2" xfId="1920"/>
    <cellStyle name="Обычный 14 2 2" xfId="1921"/>
    <cellStyle name="Обычный 14 3" xfId="1922"/>
    <cellStyle name="Обычный 15" xfId="1923"/>
    <cellStyle name="Обычный 16" xfId="1924"/>
    <cellStyle name="Обычный 17" xfId="1925"/>
    <cellStyle name="Обычный 18" xfId="1926"/>
    <cellStyle name="Обычный 2" xfId="1927"/>
    <cellStyle name="Обычный 2 10" xfId="1928"/>
    <cellStyle name="Обычный 2 10 2" xfId="1929"/>
    <cellStyle name="Обычный 2 10 3" xfId="1930"/>
    <cellStyle name="Обычный 2 11" xfId="1931"/>
    <cellStyle name="Обычный 2 12" xfId="1932"/>
    <cellStyle name="Обычный 2 14" xfId="1933"/>
    <cellStyle name="Обычный 2 2" xfId="1934"/>
    <cellStyle name="Обычный 2 2 2" xfId="1935"/>
    <cellStyle name="Обычный 2 2 3" xfId="1936"/>
    <cellStyle name="Обычный 2 2 4" xfId="1937"/>
    <cellStyle name="Обычный 2 2_46EE.2011(v1.0)" xfId="1938"/>
    <cellStyle name="Обычный 2 3" xfId="1939"/>
    <cellStyle name="Обычный 2 3 2" xfId="1940"/>
    <cellStyle name="Обычный 2 3 3" xfId="1941"/>
    <cellStyle name="Обычный 2 3_46EE.2011(v1.0)" xfId="1942"/>
    <cellStyle name="Обычный 2 4" xfId="1943"/>
    <cellStyle name="Обычный 2 4 2" xfId="1944"/>
    <cellStyle name="Обычный 2 4 3" xfId="1945"/>
    <cellStyle name="Обычный 2 4_46EE.2011(v1.0)" xfId="1946"/>
    <cellStyle name="Обычный 2 5" xfId="1947"/>
    <cellStyle name="Обычный 2 5 2" xfId="1948"/>
    <cellStyle name="Обычный 2 5 3" xfId="1949"/>
    <cellStyle name="Обычный 2 5_46EE.2011(v1.0)" xfId="1950"/>
    <cellStyle name="Обычный 2 6" xfId="1951"/>
    <cellStyle name="Обычный 2 6 2" xfId="1952"/>
    <cellStyle name="Обычный 2 6 3" xfId="1953"/>
    <cellStyle name="Обычный 2 6_46EE.2011(v1.0)" xfId="1954"/>
    <cellStyle name="Обычный 2 7" xfId="1955"/>
    <cellStyle name="Обычный 2 7 2" xfId="1956"/>
    <cellStyle name="Обычный 2 8" xfId="1957"/>
    <cellStyle name="Обычный 2 8 2" xfId="1958"/>
    <cellStyle name="Обычный 2 9" xfId="1959"/>
    <cellStyle name="Обычный 2 9 2" xfId="1960"/>
    <cellStyle name="Обычный 2_1" xfId="1961"/>
    <cellStyle name="Обычный 3" xfId="1962"/>
    <cellStyle name="Обычный 3 2" xfId="1963"/>
    <cellStyle name="Обычный 3 3" xfId="1964"/>
    <cellStyle name="Обычный 3 3 2" xfId="1965"/>
    <cellStyle name="Обычный 3 3 3" xfId="1966"/>
    <cellStyle name="Обычный 3 3 4" xfId="1967"/>
    <cellStyle name="Обычный 4" xfId="1968"/>
    <cellStyle name="Обычный 4 10" xfId="1969"/>
    <cellStyle name="Обычный 4 11" xfId="1970"/>
    <cellStyle name="Обычный 4 12" xfId="1971"/>
    <cellStyle name="Обычный 4 2" xfId="1972"/>
    <cellStyle name="Обычный 4 2 2" xfId="1973"/>
    <cellStyle name="Обычный 4 2 3" xfId="1974"/>
    <cellStyle name="Обычный 4 2 4" xfId="1975"/>
    <cellStyle name="Обычный 4 2_BALANCE.WARM.2011YEAR(v1.5)" xfId="1976"/>
    <cellStyle name="Обычный 4 3" xfId="1977"/>
    <cellStyle name="Обычный 4 4" xfId="1978"/>
    <cellStyle name="Обычный 4 5" xfId="1979"/>
    <cellStyle name="Обычный 4 6" xfId="1980"/>
    <cellStyle name="Обычный 4 7" xfId="1981"/>
    <cellStyle name="Обычный 4 8" xfId="1982"/>
    <cellStyle name="Обычный 4 9" xfId="1983"/>
    <cellStyle name="Обычный 4_ARMRAZR" xfId="1984"/>
    <cellStyle name="Обычный 5" xfId="1985"/>
    <cellStyle name="Обычный 5 2" xfId="1986"/>
    <cellStyle name="Обычный 5 2 2" xfId="1987"/>
    <cellStyle name="Обычный 5 3" xfId="1988"/>
    <cellStyle name="Обычный 5 4" xfId="1989"/>
    <cellStyle name="Обычный 5 5" xfId="1990"/>
    <cellStyle name="Обычный 5 6" xfId="1991"/>
    <cellStyle name="Обычный 5 7" xfId="1992"/>
    <cellStyle name="Обычный 5 8" xfId="1993"/>
    <cellStyle name="Обычный 6" xfId="1994"/>
    <cellStyle name="Обычный 6 2" xfId="1995"/>
    <cellStyle name="Обычный 6 3" xfId="1996"/>
    <cellStyle name="Обычный 7" xfId="1997"/>
    <cellStyle name="Обычный 7 2" xfId="1998"/>
    <cellStyle name="Обычный 7 3" xfId="1999"/>
    <cellStyle name="Обычный 7 4" xfId="2000"/>
    <cellStyle name="Обычный 8" xfId="2001"/>
    <cellStyle name="Обычный 8 2" xfId="2002"/>
    <cellStyle name="Обычный 9" xfId="2003"/>
    <cellStyle name="Обычный 9 2" xfId="2004"/>
    <cellStyle name="Обычный 9 2 2" xfId="2005"/>
    <cellStyle name="Обычный_FORM3.1" xfId="2006"/>
    <cellStyle name="Обычный_Лист1" xfId="2007"/>
    <cellStyle name="Обычный_Форма 4 Станция" xfId="2008"/>
    <cellStyle name="Followed Hyperlink" xfId="2009"/>
    <cellStyle name="Ошибка" xfId="2010"/>
    <cellStyle name="Плохой" xfId="2011"/>
    <cellStyle name="Плохой 10" xfId="2012"/>
    <cellStyle name="Плохой 2" xfId="2013"/>
    <cellStyle name="Плохой 2 2" xfId="2014"/>
    <cellStyle name="Плохой 3" xfId="2015"/>
    <cellStyle name="Плохой 3 2" xfId="2016"/>
    <cellStyle name="Плохой 4" xfId="2017"/>
    <cellStyle name="Плохой 4 2" xfId="2018"/>
    <cellStyle name="Плохой 5" xfId="2019"/>
    <cellStyle name="Плохой 5 2" xfId="2020"/>
    <cellStyle name="Плохой 6" xfId="2021"/>
    <cellStyle name="Плохой 6 2" xfId="2022"/>
    <cellStyle name="Плохой 7" xfId="2023"/>
    <cellStyle name="Плохой 7 2" xfId="2024"/>
    <cellStyle name="Плохой 8" xfId="2025"/>
    <cellStyle name="Плохой 8 2" xfId="2026"/>
    <cellStyle name="Плохой 9" xfId="2027"/>
    <cellStyle name="Плохой 9 2" xfId="2028"/>
    <cellStyle name="По центру с переносом" xfId="2029"/>
    <cellStyle name="По ширине с переносом" xfId="2030"/>
    <cellStyle name="Подгруппа" xfId="2031"/>
    <cellStyle name="Поле ввода" xfId="2032"/>
    <cellStyle name="Пояснение" xfId="2033"/>
    <cellStyle name="Пояснение 10" xfId="2034"/>
    <cellStyle name="Пояснение 2" xfId="2035"/>
    <cellStyle name="Пояснение 2 2" xfId="2036"/>
    <cellStyle name="Пояснение 3" xfId="2037"/>
    <cellStyle name="Пояснение 3 2" xfId="2038"/>
    <cellStyle name="Пояснение 4" xfId="2039"/>
    <cellStyle name="Пояснение 4 2" xfId="2040"/>
    <cellStyle name="Пояснение 5" xfId="2041"/>
    <cellStyle name="Пояснение 5 2" xfId="2042"/>
    <cellStyle name="Пояснение 6" xfId="2043"/>
    <cellStyle name="Пояснение 6 2" xfId="2044"/>
    <cellStyle name="Пояснение 7" xfId="2045"/>
    <cellStyle name="Пояснение 7 2" xfId="2046"/>
    <cellStyle name="Пояснение 8" xfId="2047"/>
    <cellStyle name="Пояснение 8 2" xfId="2048"/>
    <cellStyle name="Пояснение 9" xfId="2049"/>
    <cellStyle name="Пояснение 9 2" xfId="2050"/>
    <cellStyle name="Примечание" xfId="2051"/>
    <cellStyle name="Примечание 10" xfId="2052"/>
    <cellStyle name="Примечание 10 2" xfId="2053"/>
    <cellStyle name="Примечание 10 3" xfId="2054"/>
    <cellStyle name="Примечание 10_46EE.2011(v1.0)" xfId="2055"/>
    <cellStyle name="Примечание 11" xfId="2056"/>
    <cellStyle name="Примечание 11 2" xfId="2057"/>
    <cellStyle name="Примечание 11 3" xfId="2058"/>
    <cellStyle name="Примечание 11_46EE.2011(v1.0)" xfId="2059"/>
    <cellStyle name="Примечание 12" xfId="2060"/>
    <cellStyle name="Примечание 12 2" xfId="2061"/>
    <cellStyle name="Примечание 12 3" xfId="2062"/>
    <cellStyle name="Примечание 12_46EE.2011(v1.0)" xfId="2063"/>
    <cellStyle name="Примечание 13" xfId="2064"/>
    <cellStyle name="Примечание 14" xfId="2065"/>
    <cellStyle name="Примечание 15" xfId="2066"/>
    <cellStyle name="Примечание 16" xfId="2067"/>
    <cellStyle name="Примечание 17" xfId="2068"/>
    <cellStyle name="Примечание 18" xfId="2069"/>
    <cellStyle name="Примечание 19" xfId="2070"/>
    <cellStyle name="Примечание 2" xfId="2071"/>
    <cellStyle name="Примечание 2 10" xfId="2072"/>
    <cellStyle name="Примечание 2 11" xfId="2073"/>
    <cellStyle name="Примечание 2 12" xfId="2074"/>
    <cellStyle name="Примечание 2 13" xfId="2075"/>
    <cellStyle name="Примечание 2 14" xfId="2076"/>
    <cellStyle name="Примечание 2 15" xfId="2077"/>
    <cellStyle name="Примечание 2 2" xfId="2078"/>
    <cellStyle name="Примечание 2 3" xfId="2079"/>
    <cellStyle name="Примечание 2 4" xfId="2080"/>
    <cellStyle name="Примечание 2 5" xfId="2081"/>
    <cellStyle name="Примечание 2 6" xfId="2082"/>
    <cellStyle name="Примечание 2 7" xfId="2083"/>
    <cellStyle name="Примечание 2 8" xfId="2084"/>
    <cellStyle name="Примечание 2 9" xfId="2085"/>
    <cellStyle name="Примечание 2_46EE.2011(v1.0)" xfId="2086"/>
    <cellStyle name="Примечание 20" xfId="2087"/>
    <cellStyle name="Примечание 21" xfId="2088"/>
    <cellStyle name="Примечание 22" xfId="2089"/>
    <cellStyle name="Примечание 23" xfId="2090"/>
    <cellStyle name="Примечание 24" xfId="2091"/>
    <cellStyle name="Примечание 25" xfId="2092"/>
    <cellStyle name="Примечание 26" xfId="2093"/>
    <cellStyle name="Примечание 27" xfId="2094"/>
    <cellStyle name="Примечание 28" xfId="2095"/>
    <cellStyle name="Примечание 29" xfId="2096"/>
    <cellStyle name="Примечание 3" xfId="2097"/>
    <cellStyle name="Примечание 3 2" xfId="2098"/>
    <cellStyle name="Примечание 3 3" xfId="2099"/>
    <cellStyle name="Примечание 3 4" xfId="2100"/>
    <cellStyle name="Примечание 3 5" xfId="2101"/>
    <cellStyle name="Примечание 3 6" xfId="2102"/>
    <cellStyle name="Примечание 3 7" xfId="2103"/>
    <cellStyle name="Примечание 3 8" xfId="2104"/>
    <cellStyle name="Примечание 3 9" xfId="2105"/>
    <cellStyle name="Примечание 3_46EE.2011(v1.0)" xfId="2106"/>
    <cellStyle name="Примечание 30" xfId="2107"/>
    <cellStyle name="Примечание 31" xfId="2108"/>
    <cellStyle name="Примечание 32" xfId="2109"/>
    <cellStyle name="Примечание 33" xfId="2110"/>
    <cellStyle name="Примечание 34" xfId="2111"/>
    <cellStyle name="Примечание 35" xfId="2112"/>
    <cellStyle name="Примечание 36" xfId="2113"/>
    <cellStyle name="Примечание 37" xfId="2114"/>
    <cellStyle name="Примечание 38" xfId="2115"/>
    <cellStyle name="Примечание 39" xfId="2116"/>
    <cellStyle name="Примечание 4" xfId="2117"/>
    <cellStyle name="Примечание 4 2" xfId="2118"/>
    <cellStyle name="Примечание 4 3" xfId="2119"/>
    <cellStyle name="Примечание 4 4" xfId="2120"/>
    <cellStyle name="Примечание 4 5" xfId="2121"/>
    <cellStyle name="Примечание 4 6" xfId="2122"/>
    <cellStyle name="Примечание 4 7" xfId="2123"/>
    <cellStyle name="Примечание 4 8" xfId="2124"/>
    <cellStyle name="Примечание 4 9" xfId="2125"/>
    <cellStyle name="Примечание 4_46EE.2011(v1.0)" xfId="2126"/>
    <cellStyle name="Примечание 5" xfId="2127"/>
    <cellStyle name="Примечание 5 2" xfId="2128"/>
    <cellStyle name="Примечание 5 3" xfId="2129"/>
    <cellStyle name="Примечание 5 4" xfId="2130"/>
    <cellStyle name="Примечание 5 5" xfId="2131"/>
    <cellStyle name="Примечание 5 6" xfId="2132"/>
    <cellStyle name="Примечание 5 7" xfId="2133"/>
    <cellStyle name="Примечание 5 8" xfId="2134"/>
    <cellStyle name="Примечание 5 9" xfId="2135"/>
    <cellStyle name="Примечание 5_46EE.2011(v1.0)" xfId="2136"/>
    <cellStyle name="Примечание 6" xfId="2137"/>
    <cellStyle name="Примечание 6 2" xfId="2138"/>
    <cellStyle name="Примечание 6_46EE.2011(v1.0)" xfId="2139"/>
    <cellStyle name="Примечание 7" xfId="2140"/>
    <cellStyle name="Примечание 7 2" xfId="2141"/>
    <cellStyle name="Примечание 7_46EE.2011(v1.0)" xfId="2142"/>
    <cellStyle name="Примечание 8" xfId="2143"/>
    <cellStyle name="Примечание 8 2" xfId="2144"/>
    <cellStyle name="Примечание 8_46EE.2011(v1.0)" xfId="2145"/>
    <cellStyle name="Примечание 9" xfId="2146"/>
    <cellStyle name="Примечание 9 2" xfId="2147"/>
    <cellStyle name="Примечание 9_46EE.2011(v1.0)" xfId="2148"/>
    <cellStyle name="Продукт" xfId="2149"/>
    <cellStyle name="Percent" xfId="2150"/>
    <cellStyle name="Процентный 10" xfId="2151"/>
    <cellStyle name="Процентный 2" xfId="2152"/>
    <cellStyle name="Процентный 2 2" xfId="2153"/>
    <cellStyle name="Процентный 2 3" xfId="2154"/>
    <cellStyle name="Процентный 3" xfId="2155"/>
    <cellStyle name="Процентный 3 2" xfId="2156"/>
    <cellStyle name="Процентный 3 3" xfId="2157"/>
    <cellStyle name="Процентный 3 4" xfId="2158"/>
    <cellStyle name="Процентный 4" xfId="2159"/>
    <cellStyle name="Процентный 4 2" xfId="2160"/>
    <cellStyle name="Процентный 4 3" xfId="2161"/>
    <cellStyle name="Процентный 5" xfId="2162"/>
    <cellStyle name="Процентный 9" xfId="2163"/>
    <cellStyle name="Разница" xfId="2164"/>
    <cellStyle name="Рамки" xfId="2165"/>
    <cellStyle name="Сводная таблица" xfId="2166"/>
    <cellStyle name="Связанная ячейка" xfId="2167"/>
    <cellStyle name="Связанная ячейка 10" xfId="2168"/>
    <cellStyle name="Связанная ячейка 2" xfId="2169"/>
    <cellStyle name="Связанная ячейка 2 2" xfId="2170"/>
    <cellStyle name="Связанная ячейка 2_46EE.2011(v1.0)" xfId="2171"/>
    <cellStyle name="Связанная ячейка 3" xfId="2172"/>
    <cellStyle name="Связанная ячейка 3 2" xfId="2173"/>
    <cellStyle name="Связанная ячейка 3_46EE.2011(v1.0)" xfId="2174"/>
    <cellStyle name="Связанная ячейка 4" xfId="2175"/>
    <cellStyle name="Связанная ячейка 4 2" xfId="2176"/>
    <cellStyle name="Связанная ячейка 4_46EE.2011(v1.0)" xfId="2177"/>
    <cellStyle name="Связанная ячейка 5" xfId="2178"/>
    <cellStyle name="Связанная ячейка 5 2" xfId="2179"/>
    <cellStyle name="Связанная ячейка 5_46EE.2011(v1.0)" xfId="2180"/>
    <cellStyle name="Связанная ячейка 6" xfId="2181"/>
    <cellStyle name="Связанная ячейка 6 2" xfId="2182"/>
    <cellStyle name="Связанная ячейка 6_46EE.2011(v1.0)" xfId="2183"/>
    <cellStyle name="Связанная ячейка 7" xfId="2184"/>
    <cellStyle name="Связанная ячейка 7 2" xfId="2185"/>
    <cellStyle name="Связанная ячейка 7_46EE.2011(v1.0)" xfId="2186"/>
    <cellStyle name="Связанная ячейка 8" xfId="2187"/>
    <cellStyle name="Связанная ячейка 8 2" xfId="2188"/>
    <cellStyle name="Связанная ячейка 8_46EE.2011(v1.0)" xfId="2189"/>
    <cellStyle name="Связанная ячейка 9" xfId="2190"/>
    <cellStyle name="Связанная ячейка 9 2" xfId="2191"/>
    <cellStyle name="Связанная ячейка 9_46EE.2011(v1.0)" xfId="2192"/>
    <cellStyle name="Стиль 1" xfId="2193"/>
    <cellStyle name="Стиль 1 2" xfId="2194"/>
    <cellStyle name="Стиль 1 2 2" xfId="2195"/>
    <cellStyle name="Стиль 1 2 2 2" xfId="2196"/>
    <cellStyle name="Стиль 1 2 3" xfId="2197"/>
    <cellStyle name="Стиль 1 2 4" xfId="2198"/>
    <cellStyle name="Стиль 1 2_46EP.2012(v0.1)" xfId="2199"/>
    <cellStyle name="Стиль 1_Новая инструкция1_фст" xfId="2200"/>
    <cellStyle name="Субсчет" xfId="2201"/>
    <cellStyle name="Счет" xfId="2202"/>
    <cellStyle name="ТЕКСТ" xfId="2203"/>
    <cellStyle name="ТЕКСТ 2" xfId="2204"/>
    <cellStyle name="ТЕКСТ 3" xfId="2205"/>
    <cellStyle name="ТЕКСТ 4" xfId="2206"/>
    <cellStyle name="ТЕКСТ 5" xfId="2207"/>
    <cellStyle name="ТЕКСТ 6" xfId="2208"/>
    <cellStyle name="ТЕКСТ 7" xfId="2209"/>
    <cellStyle name="ТЕКСТ 8" xfId="2210"/>
    <cellStyle name="ТЕКСТ 9" xfId="2211"/>
    <cellStyle name="Текст предупреждения" xfId="2212"/>
    <cellStyle name="Текст предупреждения 10" xfId="2213"/>
    <cellStyle name="Текст предупреждения 2" xfId="2214"/>
    <cellStyle name="Текст предупреждения 2 2" xfId="2215"/>
    <cellStyle name="Текст предупреждения 3" xfId="2216"/>
    <cellStyle name="Текст предупреждения 3 2" xfId="2217"/>
    <cellStyle name="Текст предупреждения 4" xfId="2218"/>
    <cellStyle name="Текст предупреждения 4 2" xfId="2219"/>
    <cellStyle name="Текст предупреждения 5" xfId="2220"/>
    <cellStyle name="Текст предупреждения 5 2" xfId="2221"/>
    <cellStyle name="Текст предупреждения 6" xfId="2222"/>
    <cellStyle name="Текст предупреждения 6 2" xfId="2223"/>
    <cellStyle name="Текст предупреждения 7" xfId="2224"/>
    <cellStyle name="Текст предупреждения 7 2" xfId="2225"/>
    <cellStyle name="Текст предупреждения 8" xfId="2226"/>
    <cellStyle name="Текст предупреждения 8 2" xfId="2227"/>
    <cellStyle name="Текст предупреждения 9" xfId="2228"/>
    <cellStyle name="Текст предупреждения 9 2" xfId="2229"/>
    <cellStyle name="Текстовый" xfId="2230"/>
    <cellStyle name="Текстовый 2" xfId="2231"/>
    <cellStyle name="Текстовый 3" xfId="2232"/>
    <cellStyle name="Текстовый 4" xfId="2233"/>
    <cellStyle name="Текстовый 5" xfId="2234"/>
    <cellStyle name="Текстовый 6" xfId="2235"/>
    <cellStyle name="Текстовый 7" xfId="2236"/>
    <cellStyle name="Текстовый 8" xfId="2237"/>
    <cellStyle name="Текстовый 9" xfId="2238"/>
    <cellStyle name="Текстовый_1" xfId="2239"/>
    <cellStyle name="Тысячи [0]_22гк" xfId="2240"/>
    <cellStyle name="Тысячи_22гк" xfId="2241"/>
    <cellStyle name="ФИКСИРОВАННЫЙ" xfId="2242"/>
    <cellStyle name="ФИКСИРОВАННЫЙ 2" xfId="2243"/>
    <cellStyle name="ФИКСИРОВАННЫЙ 3" xfId="2244"/>
    <cellStyle name="ФИКСИРОВАННЫЙ 4" xfId="2245"/>
    <cellStyle name="ФИКСИРОВАННЫЙ 5" xfId="2246"/>
    <cellStyle name="ФИКСИРОВАННЫЙ 6" xfId="2247"/>
    <cellStyle name="ФИКСИРОВАННЫЙ 7" xfId="2248"/>
    <cellStyle name="ФИКСИРОВАННЫЙ 8" xfId="2249"/>
    <cellStyle name="ФИКСИРОВАННЫЙ 9" xfId="2250"/>
    <cellStyle name="ФИКСИРОВАННЫЙ_1" xfId="2251"/>
    <cellStyle name="Comma" xfId="2252"/>
    <cellStyle name="Comma [0]" xfId="2253"/>
    <cellStyle name="Финансовый 2" xfId="2254"/>
    <cellStyle name="Финансовый 2 2" xfId="2255"/>
    <cellStyle name="Финансовый 2 2 2" xfId="2256"/>
    <cellStyle name="Финансовый 2 2 2 2" xfId="2257"/>
    <cellStyle name="Финансовый 2 2 3" xfId="2258"/>
    <cellStyle name="Финансовый 2 2_INDEX.STATION.2012(v1.0)_" xfId="2259"/>
    <cellStyle name="Финансовый 2 3" xfId="2260"/>
    <cellStyle name="Финансовый 2 3 2" xfId="2261"/>
    <cellStyle name="Финансовый 2 4" xfId="2262"/>
    <cellStyle name="Финансовый 2 5" xfId="2263"/>
    <cellStyle name="Финансовый 2 6" xfId="2264"/>
    <cellStyle name="Финансовый 2 7" xfId="2265"/>
    <cellStyle name="Финансовый 2_46EE.2011(v1.0)" xfId="2266"/>
    <cellStyle name="Финансовый 3" xfId="2267"/>
    <cellStyle name="Финансовый 3 2" xfId="2268"/>
    <cellStyle name="Финансовый 3 2 2" xfId="2269"/>
    <cellStyle name="Финансовый 3 3" xfId="2270"/>
    <cellStyle name="Финансовый 3 4" xfId="2271"/>
    <cellStyle name="Финансовый 3 5" xfId="2272"/>
    <cellStyle name="Финансовый 3_INDEX.STATION.2012(v1.0)_" xfId="2273"/>
    <cellStyle name="Финансовый 4" xfId="2274"/>
    <cellStyle name="Финансовый 4 2" xfId="2275"/>
    <cellStyle name="Финансовый 4 2 2" xfId="2276"/>
    <cellStyle name="Финансовый 4 3" xfId="2277"/>
    <cellStyle name="Финансовый 5" xfId="2278"/>
    <cellStyle name="Финансовый 6" xfId="2279"/>
    <cellStyle name="Финансовый 6 2" xfId="2280"/>
    <cellStyle name="Финансовый0[0]_FU_bal" xfId="2281"/>
    <cellStyle name="Формула" xfId="2282"/>
    <cellStyle name="Формула 2" xfId="2283"/>
    <cellStyle name="Формула 3" xfId="2284"/>
    <cellStyle name="Формула 4" xfId="2285"/>
    <cellStyle name="Формула_A РТ 2009 Рязаньэнерго" xfId="2286"/>
    <cellStyle name="ФормулаВБ" xfId="2287"/>
    <cellStyle name="ФормулаВБ 2" xfId="2288"/>
    <cellStyle name="ФормулаВБ_Мониторинг инвестиций" xfId="2289"/>
    <cellStyle name="ФормулаНаКонтроль" xfId="2290"/>
    <cellStyle name="Хороший" xfId="2291"/>
    <cellStyle name="Хороший 10" xfId="2292"/>
    <cellStyle name="Хороший 2" xfId="2293"/>
    <cellStyle name="Хороший 2 2" xfId="2294"/>
    <cellStyle name="Хороший 3" xfId="2295"/>
    <cellStyle name="Хороший 3 2" xfId="2296"/>
    <cellStyle name="Хороший 4" xfId="2297"/>
    <cellStyle name="Хороший 4 2" xfId="2298"/>
    <cellStyle name="Хороший 5" xfId="2299"/>
    <cellStyle name="Хороший 5 2" xfId="2300"/>
    <cellStyle name="Хороший 6" xfId="2301"/>
    <cellStyle name="Хороший 6 2" xfId="2302"/>
    <cellStyle name="Хороший 7" xfId="2303"/>
    <cellStyle name="Хороший 7 2" xfId="2304"/>
    <cellStyle name="Хороший 8" xfId="2305"/>
    <cellStyle name="Хороший 8 2" xfId="2306"/>
    <cellStyle name="Хороший 9" xfId="2307"/>
    <cellStyle name="Хороший 9 2" xfId="2308"/>
    <cellStyle name="Цена_продукта" xfId="2309"/>
    <cellStyle name="Цифры по центру с десятыми" xfId="2310"/>
    <cellStyle name="число" xfId="2311"/>
    <cellStyle name="Џђћ–…ќ’ќ›‰" xfId="2312"/>
    <cellStyle name="Џђћ–…ќ’ќ›‰ 2" xfId="2313"/>
    <cellStyle name="Шапка" xfId="2314"/>
    <cellStyle name="Шапка таблицы" xfId="2315"/>
    <cellStyle name="ШАУ" xfId="2316"/>
    <cellStyle name="標準_PL-CF sheet" xfId="2317"/>
    <cellStyle name="䁺_x0001_" xfId="2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552450</xdr:colOff>
      <xdr:row>20</xdr:row>
      <xdr:rowOff>76200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38385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123825</xdr:colOff>
      <xdr:row>20</xdr:row>
      <xdr:rowOff>76200</xdr:rowOff>
    </xdr:from>
    <xdr:ext cx="8572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6800850" y="38385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581025</xdr:colOff>
      <xdr:row>23</xdr:row>
      <xdr:rowOff>152400</xdr:rowOff>
    </xdr:from>
    <xdr:ext cx="85725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7258050" y="4457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22</xdr:row>
      <xdr:rowOff>0</xdr:rowOff>
    </xdr:from>
    <xdr:ext cx="857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7038975" y="412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40</xdr:row>
      <xdr:rowOff>123825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44100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32</xdr:row>
      <xdr:rowOff>0</xdr:rowOff>
    </xdr:from>
    <xdr:ext cx="85725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7038975" y="616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552450</xdr:colOff>
      <xdr:row>40</xdr:row>
      <xdr:rowOff>76200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6257925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123825</xdr:colOff>
      <xdr:row>40</xdr:row>
      <xdr:rowOff>76200</xdr:rowOff>
    </xdr:from>
    <xdr:ext cx="8572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68008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581025</xdr:colOff>
      <xdr:row>33</xdr:row>
      <xdr:rowOff>152400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7258050" y="6524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32</xdr:row>
      <xdr:rowOff>0</xdr:rowOff>
    </xdr:from>
    <xdr:ext cx="85725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7038975" y="616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609600</xdr:colOff>
      <xdr:row>40</xdr:row>
      <xdr:rowOff>123825</xdr:rowOff>
    </xdr:from>
    <xdr:ext cx="85725" cy="200025"/>
    <xdr:sp fLocksText="0">
      <xdr:nvSpPr>
        <xdr:cNvPr id="11" name="Text Box 6"/>
        <xdr:cNvSpPr txBox="1">
          <a:spLocks noChangeArrowheads="1"/>
        </xdr:cNvSpPr>
      </xdr:nvSpPr>
      <xdr:spPr>
        <a:xfrm>
          <a:off x="53435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609600</xdr:colOff>
      <xdr:row>40</xdr:row>
      <xdr:rowOff>123825</xdr:rowOff>
    </xdr:from>
    <xdr:ext cx="85725" cy="200025"/>
    <xdr:sp fLocksText="0">
      <xdr:nvSpPr>
        <xdr:cNvPr id="12" name="Text Box 6"/>
        <xdr:cNvSpPr txBox="1">
          <a:spLocks noChangeArrowheads="1"/>
        </xdr:cNvSpPr>
      </xdr:nvSpPr>
      <xdr:spPr>
        <a:xfrm>
          <a:off x="63150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609600</xdr:colOff>
      <xdr:row>40</xdr:row>
      <xdr:rowOff>123825</xdr:rowOff>
    </xdr:from>
    <xdr:ext cx="85725" cy="200025"/>
    <xdr:sp fLocksText="0">
      <xdr:nvSpPr>
        <xdr:cNvPr id="13" name="Text Box 6"/>
        <xdr:cNvSpPr txBox="1">
          <a:spLocks noChangeArrowheads="1"/>
        </xdr:cNvSpPr>
      </xdr:nvSpPr>
      <xdr:spPr>
        <a:xfrm>
          <a:off x="72866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609600</xdr:colOff>
      <xdr:row>40</xdr:row>
      <xdr:rowOff>123825</xdr:rowOff>
    </xdr:from>
    <xdr:ext cx="85725" cy="200025"/>
    <xdr:sp fLocksText="0">
      <xdr:nvSpPr>
        <xdr:cNvPr id="14" name="Text Box 6"/>
        <xdr:cNvSpPr txBox="1">
          <a:spLocks noChangeArrowheads="1"/>
        </xdr:cNvSpPr>
      </xdr:nvSpPr>
      <xdr:spPr>
        <a:xfrm>
          <a:off x="82581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609600</xdr:colOff>
      <xdr:row>40</xdr:row>
      <xdr:rowOff>123825</xdr:rowOff>
    </xdr:from>
    <xdr:ext cx="85725" cy="200025"/>
    <xdr:sp fLocksText="0">
      <xdr:nvSpPr>
        <xdr:cNvPr id="15" name="Text Box 6"/>
        <xdr:cNvSpPr txBox="1">
          <a:spLocks noChangeArrowheads="1"/>
        </xdr:cNvSpPr>
      </xdr:nvSpPr>
      <xdr:spPr>
        <a:xfrm>
          <a:off x="92297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609600</xdr:colOff>
      <xdr:row>40</xdr:row>
      <xdr:rowOff>123825</xdr:rowOff>
    </xdr:from>
    <xdr:ext cx="85725" cy="200025"/>
    <xdr:sp fLocksText="0">
      <xdr:nvSpPr>
        <xdr:cNvPr id="16" name="Text Box 6"/>
        <xdr:cNvSpPr txBox="1">
          <a:spLocks noChangeArrowheads="1"/>
        </xdr:cNvSpPr>
      </xdr:nvSpPr>
      <xdr:spPr>
        <a:xfrm>
          <a:off x="102012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609600</xdr:colOff>
      <xdr:row>40</xdr:row>
      <xdr:rowOff>123825</xdr:rowOff>
    </xdr:from>
    <xdr:ext cx="85725" cy="200025"/>
    <xdr:sp fLocksText="0">
      <xdr:nvSpPr>
        <xdr:cNvPr id="17" name="Text Box 6"/>
        <xdr:cNvSpPr txBox="1">
          <a:spLocks noChangeArrowheads="1"/>
        </xdr:cNvSpPr>
      </xdr:nvSpPr>
      <xdr:spPr>
        <a:xfrm>
          <a:off x="111728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609600</xdr:colOff>
      <xdr:row>40</xdr:row>
      <xdr:rowOff>123825</xdr:rowOff>
    </xdr:from>
    <xdr:ext cx="85725" cy="200025"/>
    <xdr:sp fLocksText="0">
      <xdr:nvSpPr>
        <xdr:cNvPr id="18" name="Text Box 6"/>
        <xdr:cNvSpPr txBox="1">
          <a:spLocks noChangeArrowheads="1"/>
        </xdr:cNvSpPr>
      </xdr:nvSpPr>
      <xdr:spPr>
        <a:xfrm>
          <a:off x="121443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609600</xdr:colOff>
      <xdr:row>40</xdr:row>
      <xdr:rowOff>123825</xdr:rowOff>
    </xdr:from>
    <xdr:ext cx="85725" cy="200025"/>
    <xdr:sp fLocksText="0">
      <xdr:nvSpPr>
        <xdr:cNvPr id="19" name="Text Box 6"/>
        <xdr:cNvSpPr txBox="1">
          <a:spLocks noChangeArrowheads="1"/>
        </xdr:cNvSpPr>
      </xdr:nvSpPr>
      <xdr:spPr>
        <a:xfrm>
          <a:off x="131159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609600</xdr:colOff>
      <xdr:row>40</xdr:row>
      <xdr:rowOff>123825</xdr:rowOff>
    </xdr:from>
    <xdr:ext cx="85725" cy="200025"/>
    <xdr:sp fLocksText="0">
      <xdr:nvSpPr>
        <xdr:cNvPr id="20" name="Text Box 6"/>
        <xdr:cNvSpPr txBox="1">
          <a:spLocks noChangeArrowheads="1"/>
        </xdr:cNvSpPr>
      </xdr:nvSpPr>
      <xdr:spPr>
        <a:xfrm>
          <a:off x="140874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609600</xdr:colOff>
      <xdr:row>40</xdr:row>
      <xdr:rowOff>123825</xdr:rowOff>
    </xdr:from>
    <xdr:ext cx="85725" cy="200025"/>
    <xdr:sp fLocksText="0">
      <xdr:nvSpPr>
        <xdr:cNvPr id="21" name="Text Box 6"/>
        <xdr:cNvSpPr txBox="1">
          <a:spLocks noChangeArrowheads="1"/>
        </xdr:cNvSpPr>
      </xdr:nvSpPr>
      <xdr:spPr>
        <a:xfrm>
          <a:off x="150590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609600</xdr:colOff>
      <xdr:row>40</xdr:row>
      <xdr:rowOff>123825</xdr:rowOff>
    </xdr:from>
    <xdr:ext cx="85725" cy="200025"/>
    <xdr:sp fLocksText="0">
      <xdr:nvSpPr>
        <xdr:cNvPr id="22" name="Text Box 6"/>
        <xdr:cNvSpPr txBox="1">
          <a:spLocks noChangeArrowheads="1"/>
        </xdr:cNvSpPr>
      </xdr:nvSpPr>
      <xdr:spPr>
        <a:xfrm>
          <a:off x="53435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609600</xdr:colOff>
      <xdr:row>40</xdr:row>
      <xdr:rowOff>123825</xdr:rowOff>
    </xdr:from>
    <xdr:ext cx="85725" cy="200025"/>
    <xdr:sp fLocksText="0">
      <xdr:nvSpPr>
        <xdr:cNvPr id="23" name="Text Box 6"/>
        <xdr:cNvSpPr txBox="1">
          <a:spLocks noChangeArrowheads="1"/>
        </xdr:cNvSpPr>
      </xdr:nvSpPr>
      <xdr:spPr>
        <a:xfrm>
          <a:off x="63150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609600</xdr:colOff>
      <xdr:row>40</xdr:row>
      <xdr:rowOff>123825</xdr:rowOff>
    </xdr:from>
    <xdr:ext cx="85725" cy="200025"/>
    <xdr:sp fLocksText="0">
      <xdr:nvSpPr>
        <xdr:cNvPr id="24" name="Text Box 6"/>
        <xdr:cNvSpPr txBox="1">
          <a:spLocks noChangeArrowheads="1"/>
        </xdr:cNvSpPr>
      </xdr:nvSpPr>
      <xdr:spPr>
        <a:xfrm>
          <a:off x="72866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609600</xdr:colOff>
      <xdr:row>40</xdr:row>
      <xdr:rowOff>123825</xdr:rowOff>
    </xdr:from>
    <xdr:ext cx="85725" cy="200025"/>
    <xdr:sp fLocksText="0">
      <xdr:nvSpPr>
        <xdr:cNvPr id="25" name="Text Box 6"/>
        <xdr:cNvSpPr txBox="1">
          <a:spLocks noChangeArrowheads="1"/>
        </xdr:cNvSpPr>
      </xdr:nvSpPr>
      <xdr:spPr>
        <a:xfrm>
          <a:off x="82581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609600</xdr:colOff>
      <xdr:row>40</xdr:row>
      <xdr:rowOff>123825</xdr:rowOff>
    </xdr:from>
    <xdr:ext cx="85725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92297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609600</xdr:colOff>
      <xdr:row>40</xdr:row>
      <xdr:rowOff>123825</xdr:rowOff>
    </xdr:from>
    <xdr:ext cx="85725" cy="200025"/>
    <xdr:sp fLocksText="0">
      <xdr:nvSpPr>
        <xdr:cNvPr id="27" name="Text Box 6"/>
        <xdr:cNvSpPr txBox="1">
          <a:spLocks noChangeArrowheads="1"/>
        </xdr:cNvSpPr>
      </xdr:nvSpPr>
      <xdr:spPr>
        <a:xfrm>
          <a:off x="102012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609600</xdr:colOff>
      <xdr:row>40</xdr:row>
      <xdr:rowOff>123825</xdr:rowOff>
    </xdr:from>
    <xdr:ext cx="85725" cy="200025"/>
    <xdr:sp fLocksText="0">
      <xdr:nvSpPr>
        <xdr:cNvPr id="28" name="Text Box 6"/>
        <xdr:cNvSpPr txBox="1">
          <a:spLocks noChangeArrowheads="1"/>
        </xdr:cNvSpPr>
      </xdr:nvSpPr>
      <xdr:spPr>
        <a:xfrm>
          <a:off x="111728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609600</xdr:colOff>
      <xdr:row>40</xdr:row>
      <xdr:rowOff>123825</xdr:rowOff>
    </xdr:from>
    <xdr:ext cx="85725" cy="200025"/>
    <xdr:sp fLocksText="0">
      <xdr:nvSpPr>
        <xdr:cNvPr id="29" name="Text Box 6"/>
        <xdr:cNvSpPr txBox="1">
          <a:spLocks noChangeArrowheads="1"/>
        </xdr:cNvSpPr>
      </xdr:nvSpPr>
      <xdr:spPr>
        <a:xfrm>
          <a:off x="121443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609600</xdr:colOff>
      <xdr:row>40</xdr:row>
      <xdr:rowOff>123825</xdr:rowOff>
    </xdr:from>
    <xdr:ext cx="85725" cy="200025"/>
    <xdr:sp fLocksText="0">
      <xdr:nvSpPr>
        <xdr:cNvPr id="30" name="Text Box 6"/>
        <xdr:cNvSpPr txBox="1">
          <a:spLocks noChangeArrowheads="1"/>
        </xdr:cNvSpPr>
      </xdr:nvSpPr>
      <xdr:spPr>
        <a:xfrm>
          <a:off x="131159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609600</xdr:colOff>
      <xdr:row>40</xdr:row>
      <xdr:rowOff>123825</xdr:rowOff>
    </xdr:from>
    <xdr:ext cx="85725" cy="200025"/>
    <xdr:sp fLocksText="0">
      <xdr:nvSpPr>
        <xdr:cNvPr id="31" name="Text Box 6"/>
        <xdr:cNvSpPr txBox="1">
          <a:spLocks noChangeArrowheads="1"/>
        </xdr:cNvSpPr>
      </xdr:nvSpPr>
      <xdr:spPr>
        <a:xfrm>
          <a:off x="140874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609600</xdr:colOff>
      <xdr:row>40</xdr:row>
      <xdr:rowOff>123825</xdr:rowOff>
    </xdr:from>
    <xdr:ext cx="85725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150590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609600</xdr:colOff>
      <xdr:row>40</xdr:row>
      <xdr:rowOff>123825</xdr:rowOff>
    </xdr:from>
    <xdr:ext cx="85725" cy="200025"/>
    <xdr:sp fLocksText="0">
      <xdr:nvSpPr>
        <xdr:cNvPr id="33" name="Text Box 6"/>
        <xdr:cNvSpPr txBox="1">
          <a:spLocks noChangeArrowheads="1"/>
        </xdr:cNvSpPr>
      </xdr:nvSpPr>
      <xdr:spPr>
        <a:xfrm>
          <a:off x="63150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609600</xdr:colOff>
      <xdr:row>40</xdr:row>
      <xdr:rowOff>123825</xdr:rowOff>
    </xdr:from>
    <xdr:ext cx="85725" cy="200025"/>
    <xdr:sp fLocksText="0">
      <xdr:nvSpPr>
        <xdr:cNvPr id="34" name="Text Box 6"/>
        <xdr:cNvSpPr txBox="1">
          <a:spLocks noChangeArrowheads="1"/>
        </xdr:cNvSpPr>
      </xdr:nvSpPr>
      <xdr:spPr>
        <a:xfrm>
          <a:off x="72866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609600</xdr:colOff>
      <xdr:row>40</xdr:row>
      <xdr:rowOff>123825</xdr:rowOff>
    </xdr:from>
    <xdr:ext cx="85725" cy="200025"/>
    <xdr:sp fLocksText="0">
      <xdr:nvSpPr>
        <xdr:cNvPr id="35" name="Text Box 6"/>
        <xdr:cNvSpPr txBox="1">
          <a:spLocks noChangeArrowheads="1"/>
        </xdr:cNvSpPr>
      </xdr:nvSpPr>
      <xdr:spPr>
        <a:xfrm>
          <a:off x="82581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609600</xdr:colOff>
      <xdr:row>40</xdr:row>
      <xdr:rowOff>123825</xdr:rowOff>
    </xdr:from>
    <xdr:ext cx="85725" cy="200025"/>
    <xdr:sp fLocksText="0">
      <xdr:nvSpPr>
        <xdr:cNvPr id="36" name="Text Box 6"/>
        <xdr:cNvSpPr txBox="1">
          <a:spLocks noChangeArrowheads="1"/>
        </xdr:cNvSpPr>
      </xdr:nvSpPr>
      <xdr:spPr>
        <a:xfrm>
          <a:off x="92297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609600</xdr:colOff>
      <xdr:row>40</xdr:row>
      <xdr:rowOff>123825</xdr:rowOff>
    </xdr:from>
    <xdr:ext cx="85725" cy="200025"/>
    <xdr:sp fLocksText="0">
      <xdr:nvSpPr>
        <xdr:cNvPr id="37" name="Text Box 6"/>
        <xdr:cNvSpPr txBox="1">
          <a:spLocks noChangeArrowheads="1"/>
        </xdr:cNvSpPr>
      </xdr:nvSpPr>
      <xdr:spPr>
        <a:xfrm>
          <a:off x="102012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609600</xdr:colOff>
      <xdr:row>40</xdr:row>
      <xdr:rowOff>123825</xdr:rowOff>
    </xdr:from>
    <xdr:ext cx="85725" cy="200025"/>
    <xdr:sp fLocksText="0">
      <xdr:nvSpPr>
        <xdr:cNvPr id="38" name="Text Box 6"/>
        <xdr:cNvSpPr txBox="1">
          <a:spLocks noChangeArrowheads="1"/>
        </xdr:cNvSpPr>
      </xdr:nvSpPr>
      <xdr:spPr>
        <a:xfrm>
          <a:off x="111728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609600</xdr:colOff>
      <xdr:row>40</xdr:row>
      <xdr:rowOff>123825</xdr:rowOff>
    </xdr:from>
    <xdr:ext cx="85725" cy="200025"/>
    <xdr:sp fLocksText="0">
      <xdr:nvSpPr>
        <xdr:cNvPr id="39" name="Text Box 6"/>
        <xdr:cNvSpPr txBox="1">
          <a:spLocks noChangeArrowheads="1"/>
        </xdr:cNvSpPr>
      </xdr:nvSpPr>
      <xdr:spPr>
        <a:xfrm>
          <a:off x="121443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609600</xdr:colOff>
      <xdr:row>40</xdr:row>
      <xdr:rowOff>123825</xdr:rowOff>
    </xdr:from>
    <xdr:ext cx="85725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131159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609600</xdr:colOff>
      <xdr:row>40</xdr:row>
      <xdr:rowOff>123825</xdr:rowOff>
    </xdr:from>
    <xdr:ext cx="85725" cy="200025"/>
    <xdr:sp fLocksText="0">
      <xdr:nvSpPr>
        <xdr:cNvPr id="41" name="Text Box 6"/>
        <xdr:cNvSpPr txBox="1">
          <a:spLocks noChangeArrowheads="1"/>
        </xdr:cNvSpPr>
      </xdr:nvSpPr>
      <xdr:spPr>
        <a:xfrm>
          <a:off x="1408747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609600</xdr:colOff>
      <xdr:row>40</xdr:row>
      <xdr:rowOff>123825</xdr:rowOff>
    </xdr:from>
    <xdr:ext cx="85725" cy="200025"/>
    <xdr:sp fLocksText="0">
      <xdr:nvSpPr>
        <xdr:cNvPr id="42" name="Text Box 6"/>
        <xdr:cNvSpPr txBox="1">
          <a:spLocks noChangeArrowheads="1"/>
        </xdr:cNvSpPr>
      </xdr:nvSpPr>
      <xdr:spPr>
        <a:xfrm>
          <a:off x="150590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609600</xdr:colOff>
      <xdr:row>40</xdr:row>
      <xdr:rowOff>123825</xdr:rowOff>
    </xdr:from>
    <xdr:ext cx="85725" cy="200025"/>
    <xdr:sp fLocksText="0">
      <xdr:nvSpPr>
        <xdr:cNvPr id="43" name="Text Box 6"/>
        <xdr:cNvSpPr txBox="1">
          <a:spLocks noChangeArrowheads="1"/>
        </xdr:cNvSpPr>
      </xdr:nvSpPr>
      <xdr:spPr>
        <a:xfrm>
          <a:off x="5343525" y="795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609600</xdr:colOff>
      <xdr:row>16</xdr:row>
      <xdr:rowOff>123825</xdr:rowOff>
    </xdr:from>
    <xdr:ext cx="85725" cy="171450"/>
    <xdr:sp fLocksText="0">
      <xdr:nvSpPr>
        <xdr:cNvPr id="44" name="Text Box 4"/>
        <xdr:cNvSpPr txBox="1">
          <a:spLocks noChangeArrowheads="1"/>
        </xdr:cNvSpPr>
      </xdr:nvSpPr>
      <xdr:spPr>
        <a:xfrm>
          <a:off x="534352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123825</xdr:rowOff>
    </xdr:from>
    <xdr:ext cx="85725" cy="171450"/>
    <xdr:sp fLocksText="0">
      <xdr:nvSpPr>
        <xdr:cNvPr id="45" name="Text Box 4"/>
        <xdr:cNvSpPr txBox="1">
          <a:spLocks noChangeArrowheads="1"/>
        </xdr:cNvSpPr>
      </xdr:nvSpPr>
      <xdr:spPr>
        <a:xfrm>
          <a:off x="631507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609600</xdr:colOff>
      <xdr:row>16</xdr:row>
      <xdr:rowOff>123825</xdr:rowOff>
    </xdr:from>
    <xdr:ext cx="85725" cy="171450"/>
    <xdr:sp fLocksText="0">
      <xdr:nvSpPr>
        <xdr:cNvPr id="46" name="Text Box 4"/>
        <xdr:cNvSpPr txBox="1">
          <a:spLocks noChangeArrowheads="1"/>
        </xdr:cNvSpPr>
      </xdr:nvSpPr>
      <xdr:spPr>
        <a:xfrm>
          <a:off x="728662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609600</xdr:colOff>
      <xdr:row>16</xdr:row>
      <xdr:rowOff>123825</xdr:rowOff>
    </xdr:from>
    <xdr:ext cx="85725" cy="171450"/>
    <xdr:sp fLocksText="0">
      <xdr:nvSpPr>
        <xdr:cNvPr id="47" name="Text Box 4"/>
        <xdr:cNvSpPr txBox="1">
          <a:spLocks noChangeArrowheads="1"/>
        </xdr:cNvSpPr>
      </xdr:nvSpPr>
      <xdr:spPr>
        <a:xfrm>
          <a:off x="825817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609600</xdr:colOff>
      <xdr:row>16</xdr:row>
      <xdr:rowOff>123825</xdr:rowOff>
    </xdr:from>
    <xdr:ext cx="85725" cy="171450"/>
    <xdr:sp fLocksText="0">
      <xdr:nvSpPr>
        <xdr:cNvPr id="48" name="Text Box 4"/>
        <xdr:cNvSpPr txBox="1">
          <a:spLocks noChangeArrowheads="1"/>
        </xdr:cNvSpPr>
      </xdr:nvSpPr>
      <xdr:spPr>
        <a:xfrm>
          <a:off x="922972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123825</xdr:rowOff>
    </xdr:from>
    <xdr:ext cx="85725" cy="171450"/>
    <xdr:sp fLocksText="0">
      <xdr:nvSpPr>
        <xdr:cNvPr id="49" name="Text Box 4"/>
        <xdr:cNvSpPr txBox="1">
          <a:spLocks noChangeArrowheads="1"/>
        </xdr:cNvSpPr>
      </xdr:nvSpPr>
      <xdr:spPr>
        <a:xfrm>
          <a:off x="1020127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609600</xdr:colOff>
      <xdr:row>16</xdr:row>
      <xdr:rowOff>123825</xdr:rowOff>
    </xdr:from>
    <xdr:ext cx="85725" cy="171450"/>
    <xdr:sp fLocksText="0">
      <xdr:nvSpPr>
        <xdr:cNvPr id="50" name="Text Box 4"/>
        <xdr:cNvSpPr txBox="1">
          <a:spLocks noChangeArrowheads="1"/>
        </xdr:cNvSpPr>
      </xdr:nvSpPr>
      <xdr:spPr>
        <a:xfrm>
          <a:off x="1117282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609600</xdr:colOff>
      <xdr:row>16</xdr:row>
      <xdr:rowOff>123825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1214437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609600</xdr:colOff>
      <xdr:row>16</xdr:row>
      <xdr:rowOff>123825</xdr:rowOff>
    </xdr:from>
    <xdr:ext cx="85725" cy="171450"/>
    <xdr:sp fLocksText="0">
      <xdr:nvSpPr>
        <xdr:cNvPr id="52" name="Text Box 4"/>
        <xdr:cNvSpPr txBox="1">
          <a:spLocks noChangeArrowheads="1"/>
        </xdr:cNvSpPr>
      </xdr:nvSpPr>
      <xdr:spPr>
        <a:xfrm>
          <a:off x="1311592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609600</xdr:colOff>
      <xdr:row>16</xdr:row>
      <xdr:rowOff>123825</xdr:rowOff>
    </xdr:from>
    <xdr:ext cx="85725" cy="171450"/>
    <xdr:sp fLocksText="0">
      <xdr:nvSpPr>
        <xdr:cNvPr id="53" name="Text Box 4"/>
        <xdr:cNvSpPr txBox="1">
          <a:spLocks noChangeArrowheads="1"/>
        </xdr:cNvSpPr>
      </xdr:nvSpPr>
      <xdr:spPr>
        <a:xfrm>
          <a:off x="14087475" y="3038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552450</xdr:colOff>
      <xdr:row>16</xdr:row>
      <xdr:rowOff>76200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3190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123825</xdr:colOff>
      <xdr:row>16</xdr:row>
      <xdr:rowOff>76200</xdr:rowOff>
    </xdr:from>
    <xdr:ext cx="8572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6800850" y="3190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581025</xdr:colOff>
      <xdr:row>19</xdr:row>
      <xdr:rowOff>152400</xdr:rowOff>
    </xdr:from>
    <xdr:ext cx="85725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7258050" y="3819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18</xdr:row>
      <xdr:rowOff>0</xdr:rowOff>
    </xdr:from>
    <xdr:ext cx="857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7038975" y="3486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36</xdr:row>
      <xdr:rowOff>123825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44100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28</xdr:row>
      <xdr:rowOff>0</xdr:rowOff>
    </xdr:from>
    <xdr:ext cx="85725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7038975" y="552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552450</xdr:colOff>
      <xdr:row>36</xdr:row>
      <xdr:rowOff>76200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6257925" y="726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123825</xdr:colOff>
      <xdr:row>36</xdr:row>
      <xdr:rowOff>76200</xdr:rowOff>
    </xdr:from>
    <xdr:ext cx="8572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6800850" y="726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581025</xdr:colOff>
      <xdr:row>29</xdr:row>
      <xdr:rowOff>152400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7258050" y="5886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28</xdr:row>
      <xdr:rowOff>0</xdr:rowOff>
    </xdr:from>
    <xdr:ext cx="85725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7038975" y="552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609600</xdr:colOff>
      <xdr:row>36</xdr:row>
      <xdr:rowOff>123825</xdr:rowOff>
    </xdr:from>
    <xdr:ext cx="85725" cy="200025"/>
    <xdr:sp fLocksText="0">
      <xdr:nvSpPr>
        <xdr:cNvPr id="11" name="Text Box 6"/>
        <xdr:cNvSpPr txBox="1">
          <a:spLocks noChangeArrowheads="1"/>
        </xdr:cNvSpPr>
      </xdr:nvSpPr>
      <xdr:spPr>
        <a:xfrm>
          <a:off x="53435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609600</xdr:colOff>
      <xdr:row>36</xdr:row>
      <xdr:rowOff>123825</xdr:rowOff>
    </xdr:from>
    <xdr:ext cx="85725" cy="200025"/>
    <xdr:sp fLocksText="0">
      <xdr:nvSpPr>
        <xdr:cNvPr id="12" name="Text Box 6"/>
        <xdr:cNvSpPr txBox="1">
          <a:spLocks noChangeArrowheads="1"/>
        </xdr:cNvSpPr>
      </xdr:nvSpPr>
      <xdr:spPr>
        <a:xfrm>
          <a:off x="63150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609600</xdr:colOff>
      <xdr:row>36</xdr:row>
      <xdr:rowOff>123825</xdr:rowOff>
    </xdr:from>
    <xdr:ext cx="85725" cy="200025"/>
    <xdr:sp fLocksText="0">
      <xdr:nvSpPr>
        <xdr:cNvPr id="13" name="Text Box 6"/>
        <xdr:cNvSpPr txBox="1">
          <a:spLocks noChangeArrowheads="1"/>
        </xdr:cNvSpPr>
      </xdr:nvSpPr>
      <xdr:spPr>
        <a:xfrm>
          <a:off x="72866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609600</xdr:colOff>
      <xdr:row>36</xdr:row>
      <xdr:rowOff>123825</xdr:rowOff>
    </xdr:from>
    <xdr:ext cx="85725" cy="200025"/>
    <xdr:sp fLocksText="0">
      <xdr:nvSpPr>
        <xdr:cNvPr id="14" name="Text Box 6"/>
        <xdr:cNvSpPr txBox="1">
          <a:spLocks noChangeArrowheads="1"/>
        </xdr:cNvSpPr>
      </xdr:nvSpPr>
      <xdr:spPr>
        <a:xfrm>
          <a:off x="82581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609600</xdr:colOff>
      <xdr:row>36</xdr:row>
      <xdr:rowOff>123825</xdr:rowOff>
    </xdr:from>
    <xdr:ext cx="85725" cy="200025"/>
    <xdr:sp fLocksText="0">
      <xdr:nvSpPr>
        <xdr:cNvPr id="15" name="Text Box 6"/>
        <xdr:cNvSpPr txBox="1">
          <a:spLocks noChangeArrowheads="1"/>
        </xdr:cNvSpPr>
      </xdr:nvSpPr>
      <xdr:spPr>
        <a:xfrm>
          <a:off x="92297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609600</xdr:colOff>
      <xdr:row>36</xdr:row>
      <xdr:rowOff>123825</xdr:rowOff>
    </xdr:from>
    <xdr:ext cx="85725" cy="200025"/>
    <xdr:sp fLocksText="0">
      <xdr:nvSpPr>
        <xdr:cNvPr id="16" name="Text Box 6"/>
        <xdr:cNvSpPr txBox="1">
          <a:spLocks noChangeArrowheads="1"/>
        </xdr:cNvSpPr>
      </xdr:nvSpPr>
      <xdr:spPr>
        <a:xfrm>
          <a:off x="102012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609600</xdr:colOff>
      <xdr:row>36</xdr:row>
      <xdr:rowOff>123825</xdr:rowOff>
    </xdr:from>
    <xdr:ext cx="85725" cy="200025"/>
    <xdr:sp fLocksText="0">
      <xdr:nvSpPr>
        <xdr:cNvPr id="17" name="Text Box 6"/>
        <xdr:cNvSpPr txBox="1">
          <a:spLocks noChangeArrowheads="1"/>
        </xdr:cNvSpPr>
      </xdr:nvSpPr>
      <xdr:spPr>
        <a:xfrm>
          <a:off x="111728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609600</xdr:colOff>
      <xdr:row>36</xdr:row>
      <xdr:rowOff>123825</xdr:rowOff>
    </xdr:from>
    <xdr:ext cx="85725" cy="200025"/>
    <xdr:sp fLocksText="0">
      <xdr:nvSpPr>
        <xdr:cNvPr id="18" name="Text Box 6"/>
        <xdr:cNvSpPr txBox="1">
          <a:spLocks noChangeArrowheads="1"/>
        </xdr:cNvSpPr>
      </xdr:nvSpPr>
      <xdr:spPr>
        <a:xfrm>
          <a:off x="121443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609600</xdr:colOff>
      <xdr:row>36</xdr:row>
      <xdr:rowOff>123825</xdr:rowOff>
    </xdr:from>
    <xdr:ext cx="85725" cy="200025"/>
    <xdr:sp fLocksText="0">
      <xdr:nvSpPr>
        <xdr:cNvPr id="19" name="Text Box 6"/>
        <xdr:cNvSpPr txBox="1">
          <a:spLocks noChangeArrowheads="1"/>
        </xdr:cNvSpPr>
      </xdr:nvSpPr>
      <xdr:spPr>
        <a:xfrm>
          <a:off x="131159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609600</xdr:colOff>
      <xdr:row>36</xdr:row>
      <xdr:rowOff>123825</xdr:rowOff>
    </xdr:from>
    <xdr:ext cx="85725" cy="200025"/>
    <xdr:sp fLocksText="0">
      <xdr:nvSpPr>
        <xdr:cNvPr id="20" name="Text Box 6"/>
        <xdr:cNvSpPr txBox="1">
          <a:spLocks noChangeArrowheads="1"/>
        </xdr:cNvSpPr>
      </xdr:nvSpPr>
      <xdr:spPr>
        <a:xfrm>
          <a:off x="140874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609600</xdr:colOff>
      <xdr:row>36</xdr:row>
      <xdr:rowOff>123825</xdr:rowOff>
    </xdr:from>
    <xdr:ext cx="85725" cy="200025"/>
    <xdr:sp fLocksText="0">
      <xdr:nvSpPr>
        <xdr:cNvPr id="21" name="Text Box 6"/>
        <xdr:cNvSpPr txBox="1">
          <a:spLocks noChangeArrowheads="1"/>
        </xdr:cNvSpPr>
      </xdr:nvSpPr>
      <xdr:spPr>
        <a:xfrm>
          <a:off x="150590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609600</xdr:colOff>
      <xdr:row>36</xdr:row>
      <xdr:rowOff>123825</xdr:rowOff>
    </xdr:from>
    <xdr:ext cx="85725" cy="200025"/>
    <xdr:sp fLocksText="0">
      <xdr:nvSpPr>
        <xdr:cNvPr id="22" name="Text Box 6"/>
        <xdr:cNvSpPr txBox="1">
          <a:spLocks noChangeArrowheads="1"/>
        </xdr:cNvSpPr>
      </xdr:nvSpPr>
      <xdr:spPr>
        <a:xfrm>
          <a:off x="53435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609600</xdr:colOff>
      <xdr:row>36</xdr:row>
      <xdr:rowOff>123825</xdr:rowOff>
    </xdr:from>
    <xdr:ext cx="85725" cy="200025"/>
    <xdr:sp fLocksText="0">
      <xdr:nvSpPr>
        <xdr:cNvPr id="23" name="Text Box 6"/>
        <xdr:cNvSpPr txBox="1">
          <a:spLocks noChangeArrowheads="1"/>
        </xdr:cNvSpPr>
      </xdr:nvSpPr>
      <xdr:spPr>
        <a:xfrm>
          <a:off x="63150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609600</xdr:colOff>
      <xdr:row>36</xdr:row>
      <xdr:rowOff>123825</xdr:rowOff>
    </xdr:from>
    <xdr:ext cx="85725" cy="200025"/>
    <xdr:sp fLocksText="0">
      <xdr:nvSpPr>
        <xdr:cNvPr id="24" name="Text Box 6"/>
        <xdr:cNvSpPr txBox="1">
          <a:spLocks noChangeArrowheads="1"/>
        </xdr:cNvSpPr>
      </xdr:nvSpPr>
      <xdr:spPr>
        <a:xfrm>
          <a:off x="72866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609600</xdr:colOff>
      <xdr:row>36</xdr:row>
      <xdr:rowOff>123825</xdr:rowOff>
    </xdr:from>
    <xdr:ext cx="85725" cy="200025"/>
    <xdr:sp fLocksText="0">
      <xdr:nvSpPr>
        <xdr:cNvPr id="25" name="Text Box 6"/>
        <xdr:cNvSpPr txBox="1">
          <a:spLocks noChangeArrowheads="1"/>
        </xdr:cNvSpPr>
      </xdr:nvSpPr>
      <xdr:spPr>
        <a:xfrm>
          <a:off x="82581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609600</xdr:colOff>
      <xdr:row>36</xdr:row>
      <xdr:rowOff>123825</xdr:rowOff>
    </xdr:from>
    <xdr:ext cx="85725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92297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609600</xdr:colOff>
      <xdr:row>36</xdr:row>
      <xdr:rowOff>123825</xdr:rowOff>
    </xdr:from>
    <xdr:ext cx="85725" cy="200025"/>
    <xdr:sp fLocksText="0">
      <xdr:nvSpPr>
        <xdr:cNvPr id="27" name="Text Box 6"/>
        <xdr:cNvSpPr txBox="1">
          <a:spLocks noChangeArrowheads="1"/>
        </xdr:cNvSpPr>
      </xdr:nvSpPr>
      <xdr:spPr>
        <a:xfrm>
          <a:off x="102012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609600</xdr:colOff>
      <xdr:row>36</xdr:row>
      <xdr:rowOff>123825</xdr:rowOff>
    </xdr:from>
    <xdr:ext cx="85725" cy="200025"/>
    <xdr:sp fLocksText="0">
      <xdr:nvSpPr>
        <xdr:cNvPr id="28" name="Text Box 6"/>
        <xdr:cNvSpPr txBox="1">
          <a:spLocks noChangeArrowheads="1"/>
        </xdr:cNvSpPr>
      </xdr:nvSpPr>
      <xdr:spPr>
        <a:xfrm>
          <a:off x="111728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609600</xdr:colOff>
      <xdr:row>36</xdr:row>
      <xdr:rowOff>123825</xdr:rowOff>
    </xdr:from>
    <xdr:ext cx="85725" cy="200025"/>
    <xdr:sp fLocksText="0">
      <xdr:nvSpPr>
        <xdr:cNvPr id="29" name="Text Box 6"/>
        <xdr:cNvSpPr txBox="1">
          <a:spLocks noChangeArrowheads="1"/>
        </xdr:cNvSpPr>
      </xdr:nvSpPr>
      <xdr:spPr>
        <a:xfrm>
          <a:off x="121443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609600</xdr:colOff>
      <xdr:row>36</xdr:row>
      <xdr:rowOff>123825</xdr:rowOff>
    </xdr:from>
    <xdr:ext cx="85725" cy="200025"/>
    <xdr:sp fLocksText="0">
      <xdr:nvSpPr>
        <xdr:cNvPr id="30" name="Text Box 6"/>
        <xdr:cNvSpPr txBox="1">
          <a:spLocks noChangeArrowheads="1"/>
        </xdr:cNvSpPr>
      </xdr:nvSpPr>
      <xdr:spPr>
        <a:xfrm>
          <a:off x="131159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609600</xdr:colOff>
      <xdr:row>36</xdr:row>
      <xdr:rowOff>123825</xdr:rowOff>
    </xdr:from>
    <xdr:ext cx="85725" cy="200025"/>
    <xdr:sp fLocksText="0">
      <xdr:nvSpPr>
        <xdr:cNvPr id="31" name="Text Box 6"/>
        <xdr:cNvSpPr txBox="1">
          <a:spLocks noChangeArrowheads="1"/>
        </xdr:cNvSpPr>
      </xdr:nvSpPr>
      <xdr:spPr>
        <a:xfrm>
          <a:off x="140874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609600</xdr:colOff>
      <xdr:row>36</xdr:row>
      <xdr:rowOff>123825</xdr:rowOff>
    </xdr:from>
    <xdr:ext cx="85725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150590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609600</xdr:colOff>
      <xdr:row>36</xdr:row>
      <xdr:rowOff>123825</xdr:rowOff>
    </xdr:from>
    <xdr:ext cx="85725" cy="200025"/>
    <xdr:sp fLocksText="0">
      <xdr:nvSpPr>
        <xdr:cNvPr id="33" name="Text Box 6"/>
        <xdr:cNvSpPr txBox="1">
          <a:spLocks noChangeArrowheads="1"/>
        </xdr:cNvSpPr>
      </xdr:nvSpPr>
      <xdr:spPr>
        <a:xfrm>
          <a:off x="63150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609600</xdr:colOff>
      <xdr:row>36</xdr:row>
      <xdr:rowOff>123825</xdr:rowOff>
    </xdr:from>
    <xdr:ext cx="85725" cy="200025"/>
    <xdr:sp fLocksText="0">
      <xdr:nvSpPr>
        <xdr:cNvPr id="34" name="Text Box 6"/>
        <xdr:cNvSpPr txBox="1">
          <a:spLocks noChangeArrowheads="1"/>
        </xdr:cNvSpPr>
      </xdr:nvSpPr>
      <xdr:spPr>
        <a:xfrm>
          <a:off x="72866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609600</xdr:colOff>
      <xdr:row>36</xdr:row>
      <xdr:rowOff>123825</xdr:rowOff>
    </xdr:from>
    <xdr:ext cx="85725" cy="200025"/>
    <xdr:sp fLocksText="0">
      <xdr:nvSpPr>
        <xdr:cNvPr id="35" name="Text Box 6"/>
        <xdr:cNvSpPr txBox="1">
          <a:spLocks noChangeArrowheads="1"/>
        </xdr:cNvSpPr>
      </xdr:nvSpPr>
      <xdr:spPr>
        <a:xfrm>
          <a:off x="82581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609600</xdr:colOff>
      <xdr:row>36</xdr:row>
      <xdr:rowOff>123825</xdr:rowOff>
    </xdr:from>
    <xdr:ext cx="85725" cy="200025"/>
    <xdr:sp fLocksText="0">
      <xdr:nvSpPr>
        <xdr:cNvPr id="36" name="Text Box 6"/>
        <xdr:cNvSpPr txBox="1">
          <a:spLocks noChangeArrowheads="1"/>
        </xdr:cNvSpPr>
      </xdr:nvSpPr>
      <xdr:spPr>
        <a:xfrm>
          <a:off x="92297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609600</xdr:colOff>
      <xdr:row>36</xdr:row>
      <xdr:rowOff>123825</xdr:rowOff>
    </xdr:from>
    <xdr:ext cx="85725" cy="200025"/>
    <xdr:sp fLocksText="0">
      <xdr:nvSpPr>
        <xdr:cNvPr id="37" name="Text Box 6"/>
        <xdr:cNvSpPr txBox="1">
          <a:spLocks noChangeArrowheads="1"/>
        </xdr:cNvSpPr>
      </xdr:nvSpPr>
      <xdr:spPr>
        <a:xfrm>
          <a:off x="102012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609600</xdr:colOff>
      <xdr:row>36</xdr:row>
      <xdr:rowOff>123825</xdr:rowOff>
    </xdr:from>
    <xdr:ext cx="85725" cy="200025"/>
    <xdr:sp fLocksText="0">
      <xdr:nvSpPr>
        <xdr:cNvPr id="38" name="Text Box 6"/>
        <xdr:cNvSpPr txBox="1">
          <a:spLocks noChangeArrowheads="1"/>
        </xdr:cNvSpPr>
      </xdr:nvSpPr>
      <xdr:spPr>
        <a:xfrm>
          <a:off x="111728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609600</xdr:colOff>
      <xdr:row>36</xdr:row>
      <xdr:rowOff>123825</xdr:rowOff>
    </xdr:from>
    <xdr:ext cx="85725" cy="200025"/>
    <xdr:sp fLocksText="0">
      <xdr:nvSpPr>
        <xdr:cNvPr id="39" name="Text Box 6"/>
        <xdr:cNvSpPr txBox="1">
          <a:spLocks noChangeArrowheads="1"/>
        </xdr:cNvSpPr>
      </xdr:nvSpPr>
      <xdr:spPr>
        <a:xfrm>
          <a:off x="121443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609600</xdr:colOff>
      <xdr:row>36</xdr:row>
      <xdr:rowOff>123825</xdr:rowOff>
    </xdr:from>
    <xdr:ext cx="85725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131159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609600</xdr:colOff>
      <xdr:row>36</xdr:row>
      <xdr:rowOff>123825</xdr:rowOff>
    </xdr:from>
    <xdr:ext cx="85725" cy="200025"/>
    <xdr:sp fLocksText="0">
      <xdr:nvSpPr>
        <xdr:cNvPr id="41" name="Text Box 6"/>
        <xdr:cNvSpPr txBox="1">
          <a:spLocks noChangeArrowheads="1"/>
        </xdr:cNvSpPr>
      </xdr:nvSpPr>
      <xdr:spPr>
        <a:xfrm>
          <a:off x="1408747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609600</xdr:colOff>
      <xdr:row>36</xdr:row>
      <xdr:rowOff>123825</xdr:rowOff>
    </xdr:from>
    <xdr:ext cx="85725" cy="200025"/>
    <xdr:sp fLocksText="0">
      <xdr:nvSpPr>
        <xdr:cNvPr id="42" name="Text Box 6"/>
        <xdr:cNvSpPr txBox="1">
          <a:spLocks noChangeArrowheads="1"/>
        </xdr:cNvSpPr>
      </xdr:nvSpPr>
      <xdr:spPr>
        <a:xfrm>
          <a:off x="150590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609600</xdr:colOff>
      <xdr:row>36</xdr:row>
      <xdr:rowOff>123825</xdr:rowOff>
    </xdr:from>
    <xdr:ext cx="85725" cy="200025"/>
    <xdr:sp fLocksText="0">
      <xdr:nvSpPr>
        <xdr:cNvPr id="43" name="Text Box 6"/>
        <xdr:cNvSpPr txBox="1">
          <a:spLocks noChangeArrowheads="1"/>
        </xdr:cNvSpPr>
      </xdr:nvSpPr>
      <xdr:spPr>
        <a:xfrm>
          <a:off x="5343525" y="731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609600</xdr:colOff>
      <xdr:row>12</xdr:row>
      <xdr:rowOff>123825</xdr:rowOff>
    </xdr:from>
    <xdr:ext cx="85725" cy="171450"/>
    <xdr:sp fLocksText="0">
      <xdr:nvSpPr>
        <xdr:cNvPr id="44" name="Text Box 4"/>
        <xdr:cNvSpPr txBox="1">
          <a:spLocks noChangeArrowheads="1"/>
        </xdr:cNvSpPr>
      </xdr:nvSpPr>
      <xdr:spPr>
        <a:xfrm>
          <a:off x="534352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609600</xdr:colOff>
      <xdr:row>12</xdr:row>
      <xdr:rowOff>123825</xdr:rowOff>
    </xdr:from>
    <xdr:ext cx="85725" cy="171450"/>
    <xdr:sp fLocksText="0">
      <xdr:nvSpPr>
        <xdr:cNvPr id="45" name="Text Box 4"/>
        <xdr:cNvSpPr txBox="1">
          <a:spLocks noChangeArrowheads="1"/>
        </xdr:cNvSpPr>
      </xdr:nvSpPr>
      <xdr:spPr>
        <a:xfrm>
          <a:off x="631507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609600</xdr:colOff>
      <xdr:row>12</xdr:row>
      <xdr:rowOff>123825</xdr:rowOff>
    </xdr:from>
    <xdr:ext cx="85725" cy="171450"/>
    <xdr:sp fLocksText="0">
      <xdr:nvSpPr>
        <xdr:cNvPr id="46" name="Text Box 4"/>
        <xdr:cNvSpPr txBox="1">
          <a:spLocks noChangeArrowheads="1"/>
        </xdr:cNvSpPr>
      </xdr:nvSpPr>
      <xdr:spPr>
        <a:xfrm>
          <a:off x="728662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609600</xdr:colOff>
      <xdr:row>12</xdr:row>
      <xdr:rowOff>123825</xdr:rowOff>
    </xdr:from>
    <xdr:ext cx="85725" cy="171450"/>
    <xdr:sp fLocksText="0">
      <xdr:nvSpPr>
        <xdr:cNvPr id="47" name="Text Box 4"/>
        <xdr:cNvSpPr txBox="1">
          <a:spLocks noChangeArrowheads="1"/>
        </xdr:cNvSpPr>
      </xdr:nvSpPr>
      <xdr:spPr>
        <a:xfrm>
          <a:off x="825817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609600</xdr:colOff>
      <xdr:row>12</xdr:row>
      <xdr:rowOff>123825</xdr:rowOff>
    </xdr:from>
    <xdr:ext cx="85725" cy="171450"/>
    <xdr:sp fLocksText="0">
      <xdr:nvSpPr>
        <xdr:cNvPr id="48" name="Text Box 4"/>
        <xdr:cNvSpPr txBox="1">
          <a:spLocks noChangeArrowheads="1"/>
        </xdr:cNvSpPr>
      </xdr:nvSpPr>
      <xdr:spPr>
        <a:xfrm>
          <a:off x="922972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609600</xdr:colOff>
      <xdr:row>12</xdr:row>
      <xdr:rowOff>123825</xdr:rowOff>
    </xdr:from>
    <xdr:ext cx="85725" cy="171450"/>
    <xdr:sp fLocksText="0">
      <xdr:nvSpPr>
        <xdr:cNvPr id="49" name="Text Box 4"/>
        <xdr:cNvSpPr txBox="1">
          <a:spLocks noChangeArrowheads="1"/>
        </xdr:cNvSpPr>
      </xdr:nvSpPr>
      <xdr:spPr>
        <a:xfrm>
          <a:off x="1020127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609600</xdr:colOff>
      <xdr:row>12</xdr:row>
      <xdr:rowOff>123825</xdr:rowOff>
    </xdr:from>
    <xdr:ext cx="85725" cy="171450"/>
    <xdr:sp fLocksText="0">
      <xdr:nvSpPr>
        <xdr:cNvPr id="50" name="Text Box 4"/>
        <xdr:cNvSpPr txBox="1">
          <a:spLocks noChangeArrowheads="1"/>
        </xdr:cNvSpPr>
      </xdr:nvSpPr>
      <xdr:spPr>
        <a:xfrm>
          <a:off x="1117282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609600</xdr:colOff>
      <xdr:row>12</xdr:row>
      <xdr:rowOff>123825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1214437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609600</xdr:colOff>
      <xdr:row>12</xdr:row>
      <xdr:rowOff>123825</xdr:rowOff>
    </xdr:from>
    <xdr:ext cx="85725" cy="171450"/>
    <xdr:sp fLocksText="0">
      <xdr:nvSpPr>
        <xdr:cNvPr id="52" name="Text Box 4"/>
        <xdr:cNvSpPr txBox="1">
          <a:spLocks noChangeArrowheads="1"/>
        </xdr:cNvSpPr>
      </xdr:nvSpPr>
      <xdr:spPr>
        <a:xfrm>
          <a:off x="1311592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609600</xdr:colOff>
      <xdr:row>12</xdr:row>
      <xdr:rowOff>123825</xdr:rowOff>
    </xdr:from>
    <xdr:ext cx="85725" cy="171450"/>
    <xdr:sp fLocksText="0">
      <xdr:nvSpPr>
        <xdr:cNvPr id="53" name="Text Box 4"/>
        <xdr:cNvSpPr txBox="1">
          <a:spLocks noChangeArrowheads="1"/>
        </xdr:cNvSpPr>
      </xdr:nvSpPr>
      <xdr:spPr>
        <a:xfrm>
          <a:off x="14087475" y="23241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28</xdr:row>
      <xdr:rowOff>0</xdr:rowOff>
    </xdr:from>
    <xdr:ext cx="85725" cy="200025"/>
    <xdr:sp fLocksText="0">
      <xdr:nvSpPr>
        <xdr:cNvPr id="54" name="Text Box 5"/>
        <xdr:cNvSpPr txBox="1">
          <a:spLocks noChangeArrowheads="1"/>
        </xdr:cNvSpPr>
      </xdr:nvSpPr>
      <xdr:spPr>
        <a:xfrm>
          <a:off x="7038975" y="552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28</xdr:row>
      <xdr:rowOff>0</xdr:rowOff>
    </xdr:from>
    <xdr:ext cx="85725" cy="200025"/>
    <xdr:sp fLocksText="0">
      <xdr:nvSpPr>
        <xdr:cNvPr id="55" name="Text Box 5"/>
        <xdr:cNvSpPr txBox="1">
          <a:spLocks noChangeArrowheads="1"/>
        </xdr:cNvSpPr>
      </xdr:nvSpPr>
      <xdr:spPr>
        <a:xfrm>
          <a:off x="7038975" y="552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28575</xdr:rowOff>
    </xdr:from>
    <xdr:to>
      <xdr:col>3</xdr:col>
      <xdr:colOff>76200</xdr:colOff>
      <xdr:row>3</xdr:row>
      <xdr:rowOff>171450</xdr:rowOff>
    </xdr:to>
    <xdr:pic macro="[4]!modList00.FREEZE_PANES">
      <xdr:nvPicPr>
        <xdr:cNvPr id="1" name="FREEZE_PANES_H13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&#1099;%202015\&#1060;&#1057;&#1058;%20&#1056;&#1086;&#1089;&#1089;&#1080;&#1080;\&#1050;&#1086;&#1088;&#1088;&#1077;&#1082;&#1090;&#1080;&#1088;&#1086;&#1074;&#1082;&#1072;%2001.09.2014\&#1050;&#1086;&#1088;&#1088;&#1077;&#1082;&#1090;&#1080;&#1088;&#1086;&#1074;&#1082;&#1072;%20&#1087;&#1086;%20&#1087;&#1088;&#1080;&#1082;&#1072;&#1079;&#1091;%20674\FORM3.1.2015.SUMMARY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vasilenko.OFFICE\AppData\Local\Microsoft\Windows\Temporary%20Internet%20Files\Content.Outlook\E2ZPJVB4\&#1042;&#1055;&#1050;-&#1057;&#1086;&#1086;&#1088;&#1091;&#1078;&#1077;&#1085;&#1080;&#1077;_FORM3.1.2015.SUMMARY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4;&#1090;&#1076;&#1077;&#1083;%20&#1086;&#1073;&#1077;&#1089;&#1087;&#1077;&#1095;&#1077;&#1085;&#1080;&#1103;%20&#1101;&#1085;&#1077;&#1088;&#1075;&#1086;&#1088;&#1077;&#1089;&#1091;&#1088;&#1089;&#1072;&#1084;&#1080;\&#1044;&#1086;&#1082;&#1091;&#1084;&#1077;&#1085;&#1090;&#1099;%20&#1054;&#1054;&#1069;&#1056;\&#1059;&#1089;&#1083;&#1091;&#1075;&#1080;%20&#1087;&#1086;%20&#1087;&#1077;&#1088;&#1077;&#1076;&#1072;&#1095;&#1077;%20&#1069;&#1069;\2.&#1044;&#1086;&#1075;&#1086;&#1074;&#1086;&#1088;%20&#1089;%20&#1052;&#1086;&#1089;&#1101;&#1085;&#1077;&#1088;&#1075;&#1086;&#1089;&#1073;&#1099;&#1090;&#1086;&#1084;%202012\2016\4.1,%204.2_2016\FORM3%201%202016%20SUMMARY(v1%200%202)(v1.0.3)%20&#1057;&#1054;&#1062;&#1048;&#1059;&#1052;-&#1057;&#1054;&#1054;&#1056;&#1059;&#1046;&#1045;&#1053;&#1048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TEHSHEET"/>
      <sheetName val="REESTR_ORG"/>
      <sheetName val="modProv"/>
      <sheetName val="modReestr"/>
      <sheetName val="modInstruction"/>
      <sheetName val="modUpdTemplMain"/>
      <sheetName val="modfrmCheckUpdates"/>
      <sheetName val="modfrmReestr"/>
      <sheetName val="modLoad"/>
      <sheetName val="AllSheetsInThisWorkbook"/>
      <sheetName val="modClassifierValidate"/>
      <sheetName val="modHyp"/>
      <sheetName val="modList00"/>
      <sheetName val="modList01"/>
      <sheetName val="modList04"/>
      <sheetName val="FORM3.1.2015.SUMMARY(v1.0)"/>
    </sheetNames>
    <sheetDataSet>
      <sheetData sheetId="2">
        <row r="9">
          <cell r="F9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кварталы)"/>
      <sheetName val="Форма 16"/>
      <sheetName val="Комментарии"/>
      <sheetName val="Проверка"/>
      <sheetName val="et_union"/>
      <sheetName val="TEHSHEET"/>
      <sheetName val="REESTR_ORG"/>
      <sheetName val="modProv"/>
      <sheetName val="modReestr"/>
      <sheetName val="modInstruction"/>
      <sheetName val="modUpdTemplMain"/>
      <sheetName val="modfrmCheckUpdates"/>
      <sheetName val="modfrmReestr"/>
      <sheetName val="modLoad"/>
      <sheetName val="AllSheetsInThisWorkbook"/>
      <sheetName val="modClassifierValidate"/>
      <sheetName val="modHyp"/>
      <sheetName val="modList00"/>
      <sheetName val="modList01"/>
      <sheetName val="modList04"/>
    </sheetNames>
    <sheetDataSet>
      <sheetData sheetId="0">
        <row r="3">
          <cell r="B3" t="e">
            <v>#NAME?</v>
          </cell>
        </row>
      </sheetData>
      <sheetData sheetId="2">
        <row r="7">
          <cell r="F7" t="str">
            <v>г. Москва</v>
          </cell>
        </row>
      </sheetData>
      <sheetData sheetId="11">
        <row r="2">
          <cell r="C2" t="str">
            <v>2011</v>
          </cell>
        </row>
        <row r="3">
          <cell r="C3" t="str">
            <v>2012</v>
          </cell>
        </row>
        <row r="4">
          <cell r="C4" t="str">
            <v>2013</v>
          </cell>
        </row>
        <row r="5">
          <cell r="C5" t="str">
            <v>2014</v>
          </cell>
        </row>
        <row r="6">
          <cell r="C6" t="str">
            <v>2015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oad"/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</sheetNames>
    <definedNames>
      <definedName name="modList00.FREEZE_PANES"/>
    </definedNames>
    <sheetDataSet>
      <sheetData sheetId="2">
        <row r="3">
          <cell r="B3" t="str">
            <v>Версия 1.0.3</v>
          </cell>
        </row>
      </sheetData>
      <sheetData sheetId="4">
        <row r="7">
          <cell r="F7" t="str">
            <v>г. Москва</v>
          </cell>
        </row>
        <row r="9">
          <cell r="F9">
            <v>2016</v>
          </cell>
        </row>
      </sheetData>
      <sheetData sheetId="5">
        <row r="7">
          <cell r="D7" t="str">
            <v>1</v>
          </cell>
          <cell r="E7" t="str">
            <v>ООО  "СОЦИУМ-СООРУЖЕНИЕ"</v>
          </cell>
        </row>
      </sheetData>
      <sheetData sheetId="14">
        <row r="2">
          <cell r="C2" t="str">
            <v>2011</v>
          </cell>
          <cell r="K2">
            <v>0</v>
          </cell>
        </row>
        <row r="3">
          <cell r="C3" t="str">
            <v>2012</v>
          </cell>
        </row>
        <row r="4">
          <cell r="C4" t="str">
            <v>2013</v>
          </cell>
        </row>
        <row r="5">
          <cell r="C5" t="str">
            <v>2014</v>
          </cell>
        </row>
        <row r="6">
          <cell r="C6" t="str">
            <v>2015</v>
          </cell>
          <cell r="F6">
            <v>2017</v>
          </cell>
          <cell r="G6">
            <v>2019</v>
          </cell>
          <cell r="H6">
            <v>2021</v>
          </cell>
        </row>
        <row r="7">
          <cell r="C7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5"/>
  <sheetViews>
    <sheetView view="pageBreakPreview" zoomScale="71" zoomScaleNormal="70" zoomScaleSheetLayoutView="71" zoomScalePageLayoutView="0" workbookViewId="0" topLeftCell="C10">
      <selection activeCell="Q33" sqref="Q33"/>
    </sheetView>
  </sheetViews>
  <sheetFormatPr defaultColWidth="9.00390625" defaultRowHeight="12.75"/>
  <cols>
    <col min="1" max="1" width="6.25390625" style="0" customWidth="1"/>
    <col min="2" max="2" width="21.25390625" style="0" customWidth="1"/>
    <col min="3" max="3" width="13.625" style="0" customWidth="1"/>
    <col min="4" max="4" width="8.75390625" style="0" customWidth="1"/>
    <col min="5" max="5" width="12.25390625" style="0" customWidth="1"/>
    <col min="6" max="18" width="12.75390625" style="0" customWidth="1"/>
    <col min="19" max="19" width="13.75390625" style="0" customWidth="1"/>
  </cols>
  <sheetData>
    <row r="1" spans="1:15" ht="15.75">
      <c r="A1" s="2"/>
      <c r="N1" s="54"/>
      <c r="O1" s="2" t="s">
        <v>3</v>
      </c>
    </row>
    <row r="2" spans="1:15" ht="15.75">
      <c r="A2" s="2"/>
      <c r="N2" s="54"/>
      <c r="O2" s="2" t="s">
        <v>33</v>
      </c>
    </row>
    <row r="3" spans="1:15" ht="15.75">
      <c r="A3" s="2"/>
      <c r="N3" s="54"/>
      <c r="O3" s="2" t="s">
        <v>34</v>
      </c>
    </row>
    <row r="4" spans="1:15" ht="15" customHeight="1">
      <c r="A4" s="54"/>
      <c r="N4" s="54"/>
      <c r="O4" s="1" t="s">
        <v>53</v>
      </c>
    </row>
    <row r="5" spans="1:14" ht="10.5" customHeight="1">
      <c r="A5" s="54"/>
      <c r="N5" s="10"/>
    </row>
    <row r="6" spans="1:18" ht="18" customHeight="1">
      <c r="A6" s="285" t="s">
        <v>41</v>
      </c>
      <c r="B6" s="285"/>
      <c r="C6" s="285"/>
      <c r="D6" s="285"/>
      <c r="E6" s="285"/>
      <c r="F6" s="285"/>
      <c r="G6" s="285"/>
      <c r="H6" s="285"/>
      <c r="I6" s="286"/>
      <c r="J6" s="286"/>
      <c r="K6" s="286"/>
      <c r="L6" s="286"/>
      <c r="M6" s="286"/>
      <c r="N6" s="286"/>
      <c r="O6" s="286"/>
      <c r="P6" s="286"/>
      <c r="Q6" s="76"/>
      <c r="R6" s="76"/>
    </row>
    <row r="7" spans="1:18" ht="18" customHeight="1">
      <c r="A7" s="285" t="s">
        <v>57</v>
      </c>
      <c r="B7" s="285"/>
      <c r="C7" s="285"/>
      <c r="D7" s="285"/>
      <c r="E7" s="285"/>
      <c r="F7" s="285"/>
      <c r="G7" s="285"/>
      <c r="H7" s="285"/>
      <c r="I7" s="286"/>
      <c r="J7" s="286"/>
      <c r="K7" s="286"/>
      <c r="L7" s="286"/>
      <c r="M7" s="286"/>
      <c r="N7" s="286"/>
      <c r="O7" s="286"/>
      <c r="P7" s="286"/>
      <c r="Q7" s="76"/>
      <c r="R7" s="76"/>
    </row>
    <row r="8" ht="9.75" customHeight="1" thickBot="1"/>
    <row r="9" spans="1:19" s="54" customFormat="1" ht="9" customHeight="1">
      <c r="A9" s="287" t="s">
        <v>4</v>
      </c>
      <c r="B9" s="281" t="s">
        <v>5</v>
      </c>
      <c r="C9" s="290"/>
      <c r="D9" s="281" t="s">
        <v>6</v>
      </c>
      <c r="E9" s="281" t="s">
        <v>7</v>
      </c>
      <c r="F9" s="281" t="s">
        <v>8</v>
      </c>
      <c r="G9" s="281" t="s">
        <v>9</v>
      </c>
      <c r="H9" s="281" t="s">
        <v>10</v>
      </c>
      <c r="I9" s="281" t="s">
        <v>11</v>
      </c>
      <c r="J9" s="281" t="s">
        <v>12</v>
      </c>
      <c r="K9" s="281" t="s">
        <v>13</v>
      </c>
      <c r="L9" s="281" t="s">
        <v>14</v>
      </c>
      <c r="M9" s="281" t="s">
        <v>15</v>
      </c>
      <c r="N9" s="281" t="s">
        <v>16</v>
      </c>
      <c r="O9" s="281" t="s">
        <v>17</v>
      </c>
      <c r="P9" s="281" t="s">
        <v>18</v>
      </c>
      <c r="Q9" s="281" t="s">
        <v>61</v>
      </c>
      <c r="R9" s="281" t="s">
        <v>62</v>
      </c>
      <c r="S9" s="299" t="s">
        <v>19</v>
      </c>
    </row>
    <row r="10" spans="1:19" s="54" customFormat="1" ht="21" customHeight="1" thickBot="1">
      <c r="A10" s="288"/>
      <c r="B10" s="291"/>
      <c r="C10" s="29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300"/>
    </row>
    <row r="11" spans="1:19" s="54" customFormat="1" ht="17.25" customHeight="1" hidden="1">
      <c r="A11" s="289"/>
      <c r="B11" s="293"/>
      <c r="C11" s="294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301"/>
    </row>
    <row r="12" spans="1:19" s="13" customFormat="1" ht="16.5" customHeight="1">
      <c r="A12" s="302">
        <v>1</v>
      </c>
      <c r="B12" s="305" t="s">
        <v>26</v>
      </c>
      <c r="C12" s="11" t="s">
        <v>27</v>
      </c>
      <c r="D12" s="12" t="s">
        <v>28</v>
      </c>
      <c r="E12" s="25">
        <v>2639000</v>
      </c>
      <c r="F12" s="25">
        <v>2805000</v>
      </c>
      <c r="G12" s="25">
        <v>2713000</v>
      </c>
      <c r="H12" s="25">
        <v>2416000</v>
      </c>
      <c r="I12" s="25">
        <v>2053000</v>
      </c>
      <c r="J12" s="25">
        <v>1968000</v>
      </c>
      <c r="K12" s="25">
        <v>2291000</v>
      </c>
      <c r="L12" s="25">
        <v>2259000</v>
      </c>
      <c r="M12" s="25">
        <v>1993000</v>
      </c>
      <c r="N12" s="25">
        <v>2583000</v>
      </c>
      <c r="O12" s="25">
        <v>2726000</v>
      </c>
      <c r="P12" s="25">
        <v>3152000</v>
      </c>
      <c r="Q12" s="25">
        <f>SUM(E12:J12)</f>
        <v>14594000</v>
      </c>
      <c r="R12" s="25">
        <f>SUM(K12:P12)</f>
        <v>15004000</v>
      </c>
      <c r="S12" s="26">
        <f>S15</f>
        <v>29598000</v>
      </c>
    </row>
    <row r="13" spans="1:19" s="13" customFormat="1" ht="14.25" customHeight="1">
      <c r="A13" s="303"/>
      <c r="B13" s="306"/>
      <c r="C13" s="14" t="s">
        <v>22</v>
      </c>
      <c r="D13" s="15" t="s">
        <v>28</v>
      </c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1:19" s="13" customFormat="1" ht="15" customHeight="1">
      <c r="A14" s="303"/>
      <c r="B14" s="306"/>
      <c r="C14" s="14" t="s">
        <v>23</v>
      </c>
      <c r="D14" s="15" t="s">
        <v>28</v>
      </c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30"/>
    </row>
    <row r="15" spans="1:21" s="13" customFormat="1" ht="15" customHeight="1" thickBot="1">
      <c r="A15" s="304"/>
      <c r="B15" s="307"/>
      <c r="C15" s="16" t="s">
        <v>24</v>
      </c>
      <c r="D15" s="56" t="s">
        <v>28</v>
      </c>
      <c r="E15" s="59">
        <f>E12</f>
        <v>2639000</v>
      </c>
      <c r="F15" s="59">
        <f aca="true" t="shared" si="0" ref="F15:O15">F12</f>
        <v>2805000</v>
      </c>
      <c r="G15" s="59">
        <f t="shared" si="0"/>
        <v>2713000</v>
      </c>
      <c r="H15" s="59">
        <f t="shared" si="0"/>
        <v>2416000</v>
      </c>
      <c r="I15" s="59">
        <f t="shared" si="0"/>
        <v>2053000</v>
      </c>
      <c r="J15" s="59">
        <f t="shared" si="0"/>
        <v>1968000</v>
      </c>
      <c r="K15" s="59">
        <f t="shared" si="0"/>
        <v>2291000</v>
      </c>
      <c r="L15" s="59">
        <f t="shared" si="0"/>
        <v>2259000</v>
      </c>
      <c r="M15" s="59">
        <f t="shared" si="0"/>
        <v>1993000</v>
      </c>
      <c r="N15" s="59">
        <f t="shared" si="0"/>
        <v>2583000</v>
      </c>
      <c r="O15" s="59">
        <f t="shared" si="0"/>
        <v>2726000</v>
      </c>
      <c r="P15" s="59">
        <f>P12</f>
        <v>3152000</v>
      </c>
      <c r="Q15" s="59">
        <f>Q12</f>
        <v>14594000</v>
      </c>
      <c r="R15" s="59">
        <f>R12</f>
        <v>15004000</v>
      </c>
      <c r="S15" s="73">
        <f>SUM(E15:P15)</f>
        <v>29598000</v>
      </c>
      <c r="T15" s="55"/>
      <c r="U15" s="55"/>
    </row>
    <row r="16" spans="1:19" s="2" customFormat="1" ht="20.25" customHeight="1">
      <c r="A16" s="295" t="s">
        <v>45</v>
      </c>
      <c r="B16" s="298" t="s">
        <v>49</v>
      </c>
      <c r="C16" s="18" t="s">
        <v>20</v>
      </c>
      <c r="D16" s="19" t="s">
        <v>28</v>
      </c>
      <c r="E16" s="45">
        <f>E19</f>
        <v>2639000</v>
      </c>
      <c r="F16" s="45">
        <f aca="true" t="shared" si="1" ref="F16:S16">F19</f>
        <v>2805000</v>
      </c>
      <c r="G16" s="45">
        <f t="shared" si="1"/>
        <v>2713000</v>
      </c>
      <c r="H16" s="45">
        <f t="shared" si="1"/>
        <v>2416000</v>
      </c>
      <c r="I16" s="45">
        <f t="shared" si="1"/>
        <v>2053000</v>
      </c>
      <c r="J16" s="45">
        <f t="shared" si="1"/>
        <v>1968000</v>
      </c>
      <c r="K16" s="45">
        <f t="shared" si="1"/>
        <v>2291000</v>
      </c>
      <c r="L16" s="45">
        <f t="shared" si="1"/>
        <v>2259000</v>
      </c>
      <c r="M16" s="45">
        <f t="shared" si="1"/>
        <v>1993000</v>
      </c>
      <c r="N16" s="45">
        <f t="shared" si="1"/>
        <v>2583000</v>
      </c>
      <c r="O16" s="45">
        <f t="shared" si="1"/>
        <v>2726000</v>
      </c>
      <c r="P16" s="45">
        <f t="shared" si="1"/>
        <v>3152000</v>
      </c>
      <c r="Q16" s="25">
        <f>SUM(E16:J16)</f>
        <v>14594000</v>
      </c>
      <c r="R16" s="25">
        <f>SUM(K16:P16)</f>
        <v>15004000</v>
      </c>
      <c r="S16" s="64">
        <f t="shared" si="1"/>
        <v>29598000</v>
      </c>
    </row>
    <row r="17" spans="1:19" s="2" customFormat="1" ht="15" customHeight="1">
      <c r="A17" s="296"/>
      <c r="B17" s="298"/>
      <c r="C17" s="14" t="s">
        <v>22</v>
      </c>
      <c r="D17" s="15" t="s">
        <v>28</v>
      </c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77"/>
      <c r="R17" s="77"/>
      <c r="S17" s="30"/>
    </row>
    <row r="18" spans="1:19" s="2" customFormat="1" ht="15" customHeight="1">
      <c r="A18" s="296"/>
      <c r="B18" s="298"/>
      <c r="C18" s="14" t="s">
        <v>23</v>
      </c>
      <c r="D18" s="15" t="s">
        <v>28</v>
      </c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77"/>
      <c r="R18" s="77"/>
      <c r="S18" s="30"/>
    </row>
    <row r="19" spans="1:19" s="2" customFormat="1" ht="20.25" customHeight="1" thickBot="1">
      <c r="A19" s="297"/>
      <c r="B19" s="298"/>
      <c r="C19" s="61" t="s">
        <v>24</v>
      </c>
      <c r="D19" s="62" t="s">
        <v>28</v>
      </c>
      <c r="E19" s="37">
        <f>E12</f>
        <v>2639000</v>
      </c>
      <c r="F19" s="37">
        <f aca="true" t="shared" si="2" ref="F19:S19">F12</f>
        <v>2805000</v>
      </c>
      <c r="G19" s="37">
        <f t="shared" si="2"/>
        <v>2713000</v>
      </c>
      <c r="H19" s="37">
        <f t="shared" si="2"/>
        <v>2416000</v>
      </c>
      <c r="I19" s="37">
        <f t="shared" si="2"/>
        <v>2053000</v>
      </c>
      <c r="J19" s="37">
        <f t="shared" si="2"/>
        <v>1968000</v>
      </c>
      <c r="K19" s="37">
        <f t="shared" si="2"/>
        <v>2291000</v>
      </c>
      <c r="L19" s="37">
        <f t="shared" si="2"/>
        <v>2259000</v>
      </c>
      <c r="M19" s="37">
        <f t="shared" si="2"/>
        <v>1993000</v>
      </c>
      <c r="N19" s="37">
        <f t="shared" si="2"/>
        <v>2583000</v>
      </c>
      <c r="O19" s="37">
        <f t="shared" si="2"/>
        <v>2726000</v>
      </c>
      <c r="P19" s="37">
        <f t="shared" si="2"/>
        <v>3152000</v>
      </c>
      <c r="Q19" s="37">
        <f t="shared" si="2"/>
        <v>14594000</v>
      </c>
      <c r="R19" s="37">
        <f t="shared" si="2"/>
        <v>15004000</v>
      </c>
      <c r="S19" s="65">
        <f t="shared" si="2"/>
        <v>29598000</v>
      </c>
    </row>
    <row r="20" spans="1:19" s="2" customFormat="1" ht="16.5" customHeight="1">
      <c r="A20" s="311">
        <v>2</v>
      </c>
      <c r="B20" s="308" t="s">
        <v>48</v>
      </c>
      <c r="C20" s="20" t="s">
        <v>20</v>
      </c>
      <c r="D20" s="63" t="s">
        <v>28</v>
      </c>
      <c r="E20" s="34">
        <f>E23</f>
        <v>2444900</v>
      </c>
      <c r="F20" s="34">
        <f aca="true" t="shared" si="3" ref="F20:S20">F23</f>
        <v>2600700</v>
      </c>
      <c r="G20" s="34">
        <f t="shared" si="3"/>
        <v>2518900</v>
      </c>
      <c r="H20" s="34">
        <f t="shared" si="3"/>
        <v>2242600</v>
      </c>
      <c r="I20" s="34">
        <f t="shared" si="3"/>
        <v>1899900</v>
      </c>
      <c r="J20" s="34">
        <f t="shared" si="3"/>
        <v>1825100</v>
      </c>
      <c r="K20" s="34">
        <f t="shared" si="3"/>
        <v>2132200</v>
      </c>
      <c r="L20" s="34">
        <f t="shared" si="3"/>
        <v>2100200</v>
      </c>
      <c r="M20" s="34">
        <f t="shared" si="3"/>
        <v>1853900</v>
      </c>
      <c r="N20" s="34">
        <f t="shared" si="3"/>
        <v>2404500</v>
      </c>
      <c r="O20" s="34">
        <f t="shared" si="3"/>
        <v>2537100</v>
      </c>
      <c r="P20" s="34">
        <f t="shared" si="3"/>
        <v>2934000</v>
      </c>
      <c r="Q20" s="25">
        <f>SUM(E20:J20)</f>
        <v>13532100</v>
      </c>
      <c r="R20" s="25">
        <f>SUM(K20:P20)</f>
        <v>13961900</v>
      </c>
      <c r="S20" s="26">
        <f t="shared" si="3"/>
        <v>27494000</v>
      </c>
    </row>
    <row r="21" spans="1:19" s="2" customFormat="1" ht="14.25" customHeight="1">
      <c r="A21" s="312"/>
      <c r="B21" s="292"/>
      <c r="C21" s="14" t="s">
        <v>22</v>
      </c>
      <c r="D21" s="60" t="s">
        <v>28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79"/>
      <c r="R21" s="79"/>
      <c r="S21" s="29"/>
    </row>
    <row r="22" spans="1:19" s="2" customFormat="1" ht="14.25" customHeight="1" thickBot="1">
      <c r="A22" s="312"/>
      <c r="B22" s="292"/>
      <c r="C22" s="14" t="s">
        <v>23</v>
      </c>
      <c r="D22" s="60" t="s">
        <v>28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79"/>
      <c r="R22" s="79"/>
      <c r="S22" s="29"/>
    </row>
    <row r="23" spans="1:19" s="2" customFormat="1" ht="14.25" customHeight="1">
      <c r="A23" s="313"/>
      <c r="B23" s="315"/>
      <c r="C23" s="14" t="s">
        <v>24</v>
      </c>
      <c r="D23" s="60" t="s">
        <v>28</v>
      </c>
      <c r="E23" s="43">
        <f aca="true" t="shared" si="4" ref="E23:O23">E15-E50</f>
        <v>2444900</v>
      </c>
      <c r="F23" s="40">
        <f t="shared" si="4"/>
        <v>2600700</v>
      </c>
      <c r="G23" s="40">
        <f t="shared" si="4"/>
        <v>2518900</v>
      </c>
      <c r="H23" s="40">
        <f t="shared" si="4"/>
        <v>2242600</v>
      </c>
      <c r="I23" s="40">
        <f t="shared" si="4"/>
        <v>1899900</v>
      </c>
      <c r="J23" s="40">
        <f t="shared" si="4"/>
        <v>1825100</v>
      </c>
      <c r="K23" s="40">
        <f t="shared" si="4"/>
        <v>2132200</v>
      </c>
      <c r="L23" s="40">
        <f t="shared" si="4"/>
        <v>2100200</v>
      </c>
      <c r="M23" s="40">
        <f t="shared" si="4"/>
        <v>1853900</v>
      </c>
      <c r="N23" s="40">
        <f t="shared" si="4"/>
        <v>2404500</v>
      </c>
      <c r="O23" s="40">
        <f t="shared" si="4"/>
        <v>2537100</v>
      </c>
      <c r="P23" s="40">
        <f>P15-P50</f>
        <v>2934000</v>
      </c>
      <c r="Q23" s="40">
        <f>Q15-Q50</f>
        <v>13532000</v>
      </c>
      <c r="R23" s="40">
        <f>R15-R50</f>
        <v>13962000</v>
      </c>
      <c r="S23" s="29">
        <f>SUM(E23:P23)</f>
        <v>27494000</v>
      </c>
    </row>
    <row r="24" spans="1:19" s="2" customFormat="1" ht="15" customHeight="1" thickBot="1">
      <c r="A24" s="314"/>
      <c r="B24" s="316"/>
      <c r="C24" s="16" t="s">
        <v>25</v>
      </c>
      <c r="D24" s="56" t="s">
        <v>28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80"/>
      <c r="R24" s="80"/>
      <c r="S24" s="42"/>
    </row>
    <row r="25" spans="1:19" s="2" customFormat="1" ht="16.5" customHeight="1">
      <c r="A25" s="295" t="s">
        <v>29</v>
      </c>
      <c r="B25" s="318" t="s">
        <v>35</v>
      </c>
      <c r="C25" s="18" t="s">
        <v>20</v>
      </c>
      <c r="D25" s="19" t="s">
        <v>28</v>
      </c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81"/>
      <c r="R25" s="81"/>
      <c r="S25" s="47"/>
    </row>
    <row r="26" spans="1:19" s="2" customFormat="1" ht="15" customHeight="1">
      <c r="A26" s="296"/>
      <c r="B26" s="309"/>
      <c r="C26" s="14" t="s">
        <v>22</v>
      </c>
      <c r="D26" s="15" t="s">
        <v>28</v>
      </c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79"/>
      <c r="R26" s="79"/>
      <c r="S26" s="29"/>
    </row>
    <row r="27" spans="1:19" s="2" customFormat="1" ht="15" customHeight="1">
      <c r="A27" s="296"/>
      <c r="B27" s="309"/>
      <c r="C27" s="14" t="s">
        <v>23</v>
      </c>
      <c r="D27" s="15" t="s">
        <v>28</v>
      </c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79"/>
      <c r="R27" s="79"/>
      <c r="S27" s="29"/>
    </row>
    <row r="28" spans="1:19" s="2" customFormat="1" ht="15.75" customHeight="1">
      <c r="A28" s="296"/>
      <c r="B28" s="309"/>
      <c r="C28" s="14" t="s">
        <v>24</v>
      </c>
      <c r="D28" s="15" t="s">
        <v>28</v>
      </c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79"/>
      <c r="R28" s="79"/>
      <c r="S28" s="29"/>
    </row>
    <row r="29" spans="1:19" s="2" customFormat="1" ht="16.5" customHeight="1" thickBot="1">
      <c r="A29" s="317"/>
      <c r="B29" s="310"/>
      <c r="C29" s="16" t="s">
        <v>25</v>
      </c>
      <c r="D29" s="17" t="s">
        <v>28</v>
      </c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82"/>
      <c r="R29" s="82"/>
      <c r="S29" s="39"/>
    </row>
    <row r="30" spans="1:19" s="2" customFormat="1" ht="18" customHeight="1">
      <c r="A30" s="311" t="s">
        <v>36</v>
      </c>
      <c r="B30" s="308" t="s">
        <v>37</v>
      </c>
      <c r="C30" s="20" t="s">
        <v>20</v>
      </c>
      <c r="D30" s="12" t="s">
        <v>28</v>
      </c>
      <c r="E30" s="33">
        <f>E33</f>
        <v>2444900</v>
      </c>
      <c r="F30" s="34">
        <f aca="true" t="shared" si="5" ref="F30:S30">F33</f>
        <v>2600700</v>
      </c>
      <c r="G30" s="34">
        <f t="shared" si="5"/>
        <v>2518900</v>
      </c>
      <c r="H30" s="34">
        <f t="shared" si="5"/>
        <v>2242600</v>
      </c>
      <c r="I30" s="34">
        <f t="shared" si="5"/>
        <v>1899900</v>
      </c>
      <c r="J30" s="34">
        <f t="shared" si="5"/>
        <v>1825100</v>
      </c>
      <c r="K30" s="34">
        <f t="shared" si="5"/>
        <v>2132200</v>
      </c>
      <c r="L30" s="34">
        <f t="shared" si="5"/>
        <v>2100200</v>
      </c>
      <c r="M30" s="34">
        <f t="shared" si="5"/>
        <v>1853900</v>
      </c>
      <c r="N30" s="34">
        <f t="shared" si="5"/>
        <v>2404500</v>
      </c>
      <c r="O30" s="34">
        <f t="shared" si="5"/>
        <v>2537100</v>
      </c>
      <c r="P30" s="34">
        <f t="shared" si="5"/>
        <v>2934000</v>
      </c>
      <c r="Q30" s="25">
        <f>SUM(E30:J30)</f>
        <v>13532100</v>
      </c>
      <c r="R30" s="25">
        <f>SUM(K30:P30)</f>
        <v>13961900</v>
      </c>
      <c r="S30" s="26">
        <f t="shared" si="5"/>
        <v>27494000</v>
      </c>
    </row>
    <row r="31" spans="1:19" s="2" customFormat="1" ht="17.25" customHeight="1">
      <c r="A31" s="296"/>
      <c r="B31" s="309"/>
      <c r="C31" s="14" t="s">
        <v>22</v>
      </c>
      <c r="D31" s="15" t="s">
        <v>28</v>
      </c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79"/>
      <c r="R31" s="79"/>
      <c r="S31" s="29"/>
    </row>
    <row r="32" spans="1:19" s="2" customFormat="1" ht="17.25" customHeight="1">
      <c r="A32" s="296"/>
      <c r="B32" s="309"/>
      <c r="C32" s="14" t="s">
        <v>23</v>
      </c>
      <c r="D32" s="15" t="s">
        <v>28</v>
      </c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9"/>
      <c r="R32" s="79"/>
      <c r="S32" s="29"/>
    </row>
    <row r="33" spans="1:19" s="2" customFormat="1" ht="16.5" customHeight="1">
      <c r="A33" s="296"/>
      <c r="B33" s="309"/>
      <c r="C33" s="14" t="s">
        <v>24</v>
      </c>
      <c r="D33" s="15" t="s">
        <v>28</v>
      </c>
      <c r="E33" s="40">
        <f>E15-E50</f>
        <v>2444900</v>
      </c>
      <c r="F33" s="40">
        <f aca="true" t="shared" si="6" ref="F33:S33">F15-F50</f>
        <v>2600700</v>
      </c>
      <c r="G33" s="40">
        <f t="shared" si="6"/>
        <v>2518900</v>
      </c>
      <c r="H33" s="40">
        <f t="shared" si="6"/>
        <v>2242600</v>
      </c>
      <c r="I33" s="40">
        <f t="shared" si="6"/>
        <v>1899900</v>
      </c>
      <c r="J33" s="40">
        <f t="shared" si="6"/>
        <v>1825100</v>
      </c>
      <c r="K33" s="40">
        <f t="shared" si="6"/>
        <v>2132200</v>
      </c>
      <c r="L33" s="40">
        <f t="shared" si="6"/>
        <v>2100200</v>
      </c>
      <c r="M33" s="40">
        <f t="shared" si="6"/>
        <v>1853900</v>
      </c>
      <c r="N33" s="40">
        <f t="shared" si="6"/>
        <v>2404500</v>
      </c>
      <c r="O33" s="40">
        <f t="shared" si="6"/>
        <v>2537100</v>
      </c>
      <c r="P33" s="40">
        <f>P15-P50</f>
        <v>2934000</v>
      </c>
      <c r="Q33" s="40">
        <f>Q15-Q50</f>
        <v>13532000</v>
      </c>
      <c r="R33" s="40">
        <f>R15-R50</f>
        <v>13962000</v>
      </c>
      <c r="S33" s="40">
        <f t="shared" si="6"/>
        <v>27494000</v>
      </c>
    </row>
    <row r="34" spans="1:19" s="2" customFormat="1" ht="18" customHeight="1" thickBot="1">
      <c r="A34" s="317"/>
      <c r="B34" s="310"/>
      <c r="C34" s="16" t="s">
        <v>25</v>
      </c>
      <c r="D34" s="17" t="s">
        <v>28</v>
      </c>
      <c r="E34" s="44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80"/>
      <c r="R34" s="80"/>
      <c r="S34" s="42"/>
    </row>
    <row r="35" spans="1:19" s="2" customFormat="1" ht="16.5" customHeight="1">
      <c r="A35" s="295" t="s">
        <v>38</v>
      </c>
      <c r="B35" s="326" t="s">
        <v>44</v>
      </c>
      <c r="C35" s="18" t="s">
        <v>20</v>
      </c>
      <c r="D35" s="19" t="s">
        <v>28</v>
      </c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81"/>
      <c r="R35" s="81"/>
      <c r="S35" s="47"/>
    </row>
    <row r="36" spans="1:19" s="2" customFormat="1" ht="15.75" customHeight="1">
      <c r="A36" s="296"/>
      <c r="B36" s="327"/>
      <c r="C36" s="14" t="s">
        <v>22</v>
      </c>
      <c r="D36" s="15" t="s">
        <v>28</v>
      </c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77"/>
      <c r="R36" s="77"/>
      <c r="S36" s="30"/>
    </row>
    <row r="37" spans="1:19" s="2" customFormat="1" ht="15" customHeight="1">
      <c r="A37" s="296"/>
      <c r="B37" s="327"/>
      <c r="C37" s="14" t="s">
        <v>23</v>
      </c>
      <c r="D37" s="15" t="s">
        <v>28</v>
      </c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77"/>
      <c r="R37" s="77"/>
      <c r="S37" s="30"/>
    </row>
    <row r="38" spans="1:19" s="2" customFormat="1" ht="16.5" customHeight="1">
      <c r="A38" s="296"/>
      <c r="B38" s="327"/>
      <c r="C38" s="14" t="s">
        <v>24</v>
      </c>
      <c r="D38" s="15" t="s">
        <v>28</v>
      </c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77"/>
      <c r="R38" s="77"/>
      <c r="S38" s="30"/>
    </row>
    <row r="39" spans="1:19" s="2" customFormat="1" ht="16.5" customHeight="1" thickBot="1">
      <c r="A39" s="317"/>
      <c r="B39" s="316"/>
      <c r="C39" s="16" t="s">
        <v>25</v>
      </c>
      <c r="D39" s="17" t="s">
        <v>28</v>
      </c>
      <c r="E39" s="31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83"/>
      <c r="R39" s="83"/>
      <c r="S39" s="32"/>
    </row>
    <row r="40" spans="1:19" s="24" customFormat="1" ht="16.5" customHeight="1">
      <c r="A40" s="295" t="s">
        <v>42</v>
      </c>
      <c r="B40" s="330" t="s">
        <v>50</v>
      </c>
      <c r="C40" s="18" t="s">
        <v>20</v>
      </c>
      <c r="D40" s="19" t="s">
        <v>28</v>
      </c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81"/>
      <c r="R40" s="81"/>
      <c r="S40" s="47"/>
    </row>
    <row r="41" spans="1:19" s="24" customFormat="1" ht="15.75" customHeight="1">
      <c r="A41" s="328"/>
      <c r="B41" s="331"/>
      <c r="C41" s="14" t="s">
        <v>22</v>
      </c>
      <c r="D41" s="15" t="s">
        <v>28</v>
      </c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77"/>
      <c r="R41" s="77"/>
      <c r="S41" s="30"/>
    </row>
    <row r="42" spans="1:19" s="24" customFormat="1" ht="15" customHeight="1">
      <c r="A42" s="328"/>
      <c r="B42" s="331"/>
      <c r="C42" s="14" t="s">
        <v>23</v>
      </c>
      <c r="D42" s="15" t="s">
        <v>28</v>
      </c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77"/>
      <c r="R42" s="77"/>
      <c r="S42" s="30"/>
    </row>
    <row r="43" spans="1:19" s="24" customFormat="1" ht="16.5" customHeight="1">
      <c r="A43" s="328"/>
      <c r="B43" s="331"/>
      <c r="C43" s="14" t="s">
        <v>24</v>
      </c>
      <c r="D43" s="15" t="s">
        <v>28</v>
      </c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77"/>
      <c r="R43" s="77"/>
      <c r="S43" s="30"/>
    </row>
    <row r="44" spans="1:19" s="24" customFormat="1" ht="16.5" customHeight="1" thickBot="1">
      <c r="A44" s="329"/>
      <c r="B44" s="332"/>
      <c r="C44" s="16" t="s">
        <v>25</v>
      </c>
      <c r="D44" s="17" t="s">
        <v>28</v>
      </c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82"/>
      <c r="R44" s="82"/>
      <c r="S44" s="39"/>
    </row>
    <row r="45" spans="1:19" s="13" customFormat="1" ht="15.75" customHeight="1">
      <c r="A45" s="311">
        <v>3</v>
      </c>
      <c r="B45" s="308" t="s">
        <v>39</v>
      </c>
      <c r="C45" s="20" t="s">
        <v>20</v>
      </c>
      <c r="D45" s="12" t="s">
        <v>28</v>
      </c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78"/>
      <c r="R45" s="78"/>
      <c r="S45" s="26"/>
    </row>
    <row r="46" spans="1:19" s="2" customFormat="1" ht="15" customHeight="1">
      <c r="A46" s="333"/>
      <c r="B46" s="309"/>
      <c r="C46" s="14" t="s">
        <v>22</v>
      </c>
      <c r="D46" s="15" t="s">
        <v>28</v>
      </c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77"/>
      <c r="R46" s="77"/>
      <c r="S46" s="30"/>
    </row>
    <row r="47" spans="1:19" s="2" customFormat="1" ht="15" customHeight="1">
      <c r="A47" s="333"/>
      <c r="B47" s="309"/>
      <c r="C47" s="14" t="s">
        <v>23</v>
      </c>
      <c r="D47" s="15" t="s">
        <v>28</v>
      </c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77"/>
      <c r="R47" s="77"/>
      <c r="S47" s="30"/>
    </row>
    <row r="48" spans="1:19" s="2" customFormat="1" ht="16.5" customHeight="1">
      <c r="A48" s="333"/>
      <c r="B48" s="309"/>
      <c r="C48" s="14" t="s">
        <v>24</v>
      </c>
      <c r="D48" s="15" t="s">
        <v>28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77"/>
      <c r="R48" s="77"/>
      <c r="S48" s="30"/>
    </row>
    <row r="49" spans="1:19" s="2" customFormat="1" ht="21" customHeight="1" thickBot="1">
      <c r="A49" s="319"/>
      <c r="B49" s="310"/>
      <c r="C49" s="16" t="s">
        <v>25</v>
      </c>
      <c r="D49" s="17" t="s">
        <v>28</v>
      </c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84"/>
      <c r="R49" s="84"/>
      <c r="S49" s="39"/>
    </row>
    <row r="50" spans="1:19" s="2" customFormat="1" ht="15" customHeight="1">
      <c r="A50" s="311">
        <v>4</v>
      </c>
      <c r="B50" s="320" t="s">
        <v>30</v>
      </c>
      <c r="C50" s="321"/>
      <c r="D50" s="12" t="s">
        <v>28</v>
      </c>
      <c r="E50" s="25">
        <v>194100</v>
      </c>
      <c r="F50" s="51">
        <v>204300</v>
      </c>
      <c r="G50" s="51">
        <v>194100</v>
      </c>
      <c r="H50" s="51">
        <v>173400</v>
      </c>
      <c r="I50" s="51">
        <v>153100</v>
      </c>
      <c r="J50" s="51">
        <v>142900</v>
      </c>
      <c r="K50" s="51">
        <v>158800</v>
      </c>
      <c r="L50" s="51">
        <v>158800</v>
      </c>
      <c r="M50" s="51">
        <v>139100</v>
      </c>
      <c r="N50" s="51">
        <v>178500</v>
      </c>
      <c r="O50" s="51">
        <v>188900</v>
      </c>
      <c r="P50" s="51">
        <v>218000</v>
      </c>
      <c r="Q50" s="25">
        <v>1062000</v>
      </c>
      <c r="R50" s="25">
        <v>1042000</v>
      </c>
      <c r="S50" s="52">
        <f>SUM(E50:P50)</f>
        <v>2104000</v>
      </c>
    </row>
    <row r="51" spans="1:19" s="2" customFormat="1" ht="15.75" customHeight="1" thickBot="1">
      <c r="A51" s="319"/>
      <c r="B51" s="322"/>
      <c r="C51" s="322"/>
      <c r="D51" s="21" t="s">
        <v>31</v>
      </c>
      <c r="E51" s="53">
        <f>E50*100/E12</f>
        <v>7.355058734369079</v>
      </c>
      <c r="F51" s="53">
        <f aca="true" t="shared" si="7" ref="F51:S51">F50*100/F12</f>
        <v>7.283422459893048</v>
      </c>
      <c r="G51" s="53">
        <f t="shared" si="7"/>
        <v>7.154441577589385</v>
      </c>
      <c r="H51" s="53">
        <f t="shared" si="7"/>
        <v>7.177152317880795</v>
      </c>
      <c r="I51" s="53">
        <f t="shared" si="7"/>
        <v>7.457379444715051</v>
      </c>
      <c r="J51" s="53">
        <f t="shared" si="7"/>
        <v>7.2611788617886175</v>
      </c>
      <c r="K51" s="53">
        <f t="shared" si="7"/>
        <v>6.931470973374072</v>
      </c>
      <c r="L51" s="53">
        <f t="shared" si="7"/>
        <v>7.029659141212926</v>
      </c>
      <c r="M51" s="53">
        <f t="shared" si="7"/>
        <v>6.979427997992976</v>
      </c>
      <c r="N51" s="53">
        <f t="shared" si="7"/>
        <v>6.9105691056910565</v>
      </c>
      <c r="O51" s="53">
        <f t="shared" si="7"/>
        <v>6.929567131327953</v>
      </c>
      <c r="P51" s="53">
        <f t="shared" si="7"/>
        <v>6.916243654822335</v>
      </c>
      <c r="Q51" s="53">
        <f t="shared" si="7"/>
        <v>7.276963135535151</v>
      </c>
      <c r="R51" s="53">
        <f t="shared" si="7"/>
        <v>6.944814716075713</v>
      </c>
      <c r="S51" s="53">
        <f t="shared" si="7"/>
        <v>7.10858841813636</v>
      </c>
    </row>
    <row r="52" spans="1:19" s="7" customFormat="1" ht="15.75">
      <c r="A52" s="323"/>
      <c r="B52" s="323"/>
      <c r="C52" s="323"/>
      <c r="D52" s="323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85"/>
      <c r="R52" s="85"/>
      <c r="S52" s="9"/>
    </row>
    <row r="53" spans="1:15" ht="15.75">
      <c r="A53" s="324" t="s">
        <v>32</v>
      </c>
      <c r="B53" s="324"/>
      <c r="C53" s="324"/>
      <c r="D53" s="4"/>
      <c r="E53" s="4"/>
      <c r="F53" s="5"/>
      <c r="G53" s="8" t="s">
        <v>1</v>
      </c>
      <c r="H53" s="8"/>
      <c r="I53" s="6"/>
      <c r="J53" s="8"/>
      <c r="K53" s="8"/>
      <c r="L53" s="8"/>
      <c r="M53" s="8" t="s">
        <v>2</v>
      </c>
      <c r="N53" s="8"/>
      <c r="O53" s="8"/>
    </row>
    <row r="54" spans="1:19" ht="15.75" customHeight="1">
      <c r="A54" s="23" t="s">
        <v>0</v>
      </c>
      <c r="B54" s="23"/>
      <c r="C54" s="23"/>
      <c r="D54" s="10"/>
      <c r="E54" s="10"/>
      <c r="F54" s="10"/>
      <c r="G54" s="23" t="s">
        <v>51</v>
      </c>
      <c r="H54" s="23"/>
      <c r="I54" s="23"/>
      <c r="J54" s="23"/>
      <c r="K54" s="23"/>
      <c r="L54" s="10"/>
      <c r="M54" s="23" t="s">
        <v>52</v>
      </c>
      <c r="N54" s="23"/>
      <c r="O54" s="23"/>
      <c r="P54" s="2"/>
      <c r="Q54" s="2"/>
      <c r="R54" s="2"/>
      <c r="S54" s="10"/>
    </row>
    <row r="55" spans="1:19" ht="15.75" customHeight="1">
      <c r="A55" s="325"/>
      <c r="B55" s="325"/>
      <c r="C55" s="325"/>
      <c r="D55" s="10"/>
      <c r="E55" s="10"/>
      <c r="F55" s="10"/>
      <c r="G55" s="23" t="s">
        <v>54</v>
      </c>
      <c r="H55" s="23"/>
      <c r="I55" s="23"/>
      <c r="J55" s="23"/>
      <c r="K55" s="23"/>
      <c r="L55" s="10"/>
      <c r="M55" s="23" t="s">
        <v>58</v>
      </c>
      <c r="N55" s="23"/>
      <c r="O55" s="23"/>
      <c r="P55" s="2"/>
      <c r="Q55" s="2"/>
      <c r="R55" s="2"/>
      <c r="S55" s="8"/>
    </row>
    <row r="56" spans="1:19" s="7" customFormat="1" ht="21" customHeight="1">
      <c r="A56" s="66" t="s">
        <v>56</v>
      </c>
      <c r="B56" s="70"/>
      <c r="C56" s="70"/>
      <c r="D56" s="10"/>
      <c r="E56" s="10"/>
      <c r="F56" s="10"/>
      <c r="G56" s="23" t="s">
        <v>55</v>
      </c>
      <c r="H56" s="23"/>
      <c r="I56" s="23"/>
      <c r="J56" s="23"/>
      <c r="K56" s="23"/>
      <c r="L56" s="10"/>
      <c r="M56" s="23" t="s">
        <v>59</v>
      </c>
      <c r="N56" s="23"/>
      <c r="O56" s="23"/>
      <c r="P56" s="2"/>
      <c r="Q56" s="2"/>
      <c r="R56" s="2"/>
      <c r="S56" s="1"/>
    </row>
    <row r="57" spans="1:19" ht="15.75">
      <c r="A57" s="284"/>
      <c r="B57" s="284"/>
      <c r="C57" s="284"/>
      <c r="D57" s="10"/>
      <c r="E57" s="10"/>
      <c r="F57" s="10"/>
      <c r="G57" s="23" t="s">
        <v>60</v>
      </c>
      <c r="H57" s="23"/>
      <c r="I57" s="23"/>
      <c r="J57" s="23"/>
      <c r="K57" s="23"/>
      <c r="L57" s="10"/>
      <c r="M57" s="23"/>
      <c r="N57" s="23"/>
      <c r="O57" s="23"/>
      <c r="P57" s="2"/>
      <c r="Q57" s="2"/>
      <c r="R57" s="2"/>
      <c r="S57" s="3"/>
    </row>
    <row r="58" spans="1:19" s="22" customFormat="1" ht="15.75">
      <c r="A58" s="67"/>
      <c r="B58" s="23"/>
      <c r="C58" s="23"/>
      <c r="D58" s="68"/>
      <c r="E58" s="68"/>
      <c r="F58" s="68"/>
      <c r="G58" s="23"/>
      <c r="H58" s="23"/>
      <c r="I58" s="23"/>
      <c r="J58" s="23"/>
      <c r="K58" s="23"/>
      <c r="L58" s="68"/>
      <c r="M58" s="23"/>
      <c r="N58" s="23"/>
      <c r="O58" s="23"/>
      <c r="P58" s="2"/>
      <c r="Q58" s="2"/>
      <c r="R58" s="2"/>
      <c r="S58" s="9"/>
    </row>
    <row r="59" spans="1:19" s="22" customFormat="1" ht="15.75">
      <c r="A59" s="69" t="s">
        <v>43</v>
      </c>
      <c r="B59" s="23"/>
      <c r="C59" s="69"/>
      <c r="D59" s="10"/>
      <c r="E59" s="10"/>
      <c r="F59" s="10"/>
      <c r="G59" s="23"/>
      <c r="H59" s="69" t="s">
        <v>43</v>
      </c>
      <c r="I59" s="23"/>
      <c r="J59" s="23"/>
      <c r="K59" s="23"/>
      <c r="L59" s="10"/>
      <c r="M59" s="23"/>
      <c r="N59" s="69" t="s">
        <v>43</v>
      </c>
      <c r="O59" s="23"/>
      <c r="P59" s="2"/>
      <c r="Q59" s="2"/>
      <c r="R59" s="2"/>
      <c r="S59" s="10"/>
    </row>
    <row r="63" spans="4:21" ht="12.75">
      <c r="D63" s="22"/>
      <c r="E63" s="74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4:21" ht="15">
      <c r="D64" s="22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22"/>
      <c r="U64" s="22"/>
    </row>
    <row r="65" spans="4:21" ht="12.75"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</sheetData>
  <sheetProtection/>
  <mergeCells count="42">
    <mergeCell ref="A50:A51"/>
    <mergeCell ref="B50:C51"/>
    <mergeCell ref="A52:D52"/>
    <mergeCell ref="A53:C53"/>
    <mergeCell ref="A55:C55"/>
    <mergeCell ref="A35:A39"/>
    <mergeCell ref="B35:B39"/>
    <mergeCell ref="A40:A44"/>
    <mergeCell ref="B40:B44"/>
    <mergeCell ref="A45:A49"/>
    <mergeCell ref="A20:A24"/>
    <mergeCell ref="B20:B24"/>
    <mergeCell ref="A25:A29"/>
    <mergeCell ref="B25:B29"/>
    <mergeCell ref="A30:A34"/>
    <mergeCell ref="B30:B34"/>
    <mergeCell ref="K9:K11"/>
    <mergeCell ref="L9:L11"/>
    <mergeCell ref="M9:M11"/>
    <mergeCell ref="F9:F11"/>
    <mergeCell ref="G9:G11"/>
    <mergeCell ref="B45:B49"/>
    <mergeCell ref="A16:A19"/>
    <mergeCell ref="B16:B19"/>
    <mergeCell ref="S9:S11"/>
    <mergeCell ref="A12:A15"/>
    <mergeCell ref="B12:B15"/>
    <mergeCell ref="H9:H11"/>
    <mergeCell ref="I9:I11"/>
    <mergeCell ref="N9:N11"/>
    <mergeCell ref="O9:O11"/>
    <mergeCell ref="J9:J11"/>
    <mergeCell ref="Q9:Q11"/>
    <mergeCell ref="R9:R11"/>
    <mergeCell ref="A57:C57"/>
    <mergeCell ref="A6:P6"/>
    <mergeCell ref="A7:P7"/>
    <mergeCell ref="A9:A11"/>
    <mergeCell ref="B9:C11"/>
    <mergeCell ref="D9:D11"/>
    <mergeCell ref="E9:E11"/>
    <mergeCell ref="P9:P11"/>
  </mergeCells>
  <dataValidations count="2">
    <dataValidation type="decimal" allowBlank="1" showInputMessage="1" showErrorMessage="1" sqref="E15:U15">
      <formula1>0</formula1>
      <formula2>1000000000000000</formula2>
    </dataValidation>
    <dataValidation type="decimal" allowBlank="1" showInputMessage="1" showErrorMessage="1" error="Неверное значение. Допускается ввод только действительных числел!" sqref="E52:R52">
      <formula1>-1000000000000000</formula1>
      <formula2>1000000000000000</formula2>
    </dataValidation>
  </dataValidations>
  <printOptions horizontalCentered="1"/>
  <pageMargins left="0" right="0" top="0" bottom="0.1968503937007874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7"/>
  <sheetViews>
    <sheetView tabSelected="1" view="pageBreakPreview" zoomScale="71" zoomScaleNormal="70" zoomScaleSheetLayoutView="71" zoomScalePageLayoutView="0" workbookViewId="0" topLeftCell="A1">
      <selection activeCell="V24" sqref="V24"/>
    </sheetView>
  </sheetViews>
  <sheetFormatPr defaultColWidth="9.00390625" defaultRowHeight="12.75"/>
  <cols>
    <col min="1" max="1" width="6.25390625" style="0" customWidth="1"/>
    <col min="2" max="2" width="21.25390625" style="0" customWidth="1"/>
    <col min="3" max="3" width="13.625" style="0" customWidth="1"/>
    <col min="4" max="4" width="8.75390625" style="0" customWidth="1"/>
    <col min="5" max="5" width="12.25390625" style="86" customWidth="1"/>
    <col min="6" max="6" width="12.75390625" style="0" customWidth="1"/>
    <col min="7" max="7" width="12.75390625" style="86" customWidth="1"/>
    <col min="8" max="9" width="12.75390625" style="0" customWidth="1"/>
    <col min="10" max="10" width="12.75390625" style="86" customWidth="1"/>
    <col min="11" max="12" width="12.75390625" style="0" customWidth="1"/>
    <col min="13" max="13" width="12.75390625" style="86" customWidth="1"/>
    <col min="14" max="17" width="12.75390625" style="0" customWidth="1"/>
    <col min="18" max="18" width="12.75390625" style="86" customWidth="1"/>
    <col min="19" max="19" width="13.75390625" style="0" customWidth="1"/>
  </cols>
  <sheetData>
    <row r="1" spans="1:19" ht="10.5" customHeight="1">
      <c r="A1" s="87"/>
      <c r="B1" s="86"/>
      <c r="C1" s="86"/>
      <c r="D1" s="86"/>
      <c r="F1" s="86"/>
      <c r="H1" s="86"/>
      <c r="I1" s="86"/>
      <c r="K1" s="86"/>
      <c r="L1" s="86"/>
      <c r="N1" s="88"/>
      <c r="O1" s="86"/>
      <c r="P1" s="86"/>
      <c r="Q1" s="86"/>
      <c r="S1" s="86"/>
    </row>
    <row r="2" spans="1:19" ht="18" customHeight="1">
      <c r="A2" s="372" t="s">
        <v>41</v>
      </c>
      <c r="B2" s="372"/>
      <c r="C2" s="372"/>
      <c r="D2" s="372"/>
      <c r="E2" s="372"/>
      <c r="F2" s="372"/>
      <c r="G2" s="372"/>
      <c r="H2" s="372"/>
      <c r="I2" s="373"/>
      <c r="J2" s="373"/>
      <c r="K2" s="373"/>
      <c r="L2" s="373"/>
      <c r="M2" s="373"/>
      <c r="N2" s="373"/>
      <c r="O2" s="373"/>
      <c r="P2" s="373"/>
      <c r="Q2" s="89"/>
      <c r="R2" s="171"/>
      <c r="S2" s="86"/>
    </row>
    <row r="3" spans="1:19" ht="18" customHeight="1">
      <c r="A3" s="372" t="s">
        <v>63</v>
      </c>
      <c r="B3" s="372"/>
      <c r="C3" s="372"/>
      <c r="D3" s="372"/>
      <c r="E3" s="372"/>
      <c r="F3" s="372"/>
      <c r="G3" s="372"/>
      <c r="H3" s="372"/>
      <c r="I3" s="373"/>
      <c r="J3" s="373"/>
      <c r="K3" s="373"/>
      <c r="L3" s="373"/>
      <c r="M3" s="373"/>
      <c r="N3" s="373"/>
      <c r="O3" s="373"/>
      <c r="P3" s="373"/>
      <c r="Q3" s="89"/>
      <c r="R3" s="171"/>
      <c r="S3" s="86"/>
    </row>
    <row r="4" spans="1:19" ht="9.75" customHeight="1" thickBot="1">
      <c r="A4" s="86"/>
      <c r="B4" s="86"/>
      <c r="C4" s="86"/>
      <c r="D4" s="86"/>
      <c r="F4" s="86"/>
      <c r="H4" s="86"/>
      <c r="I4" s="86"/>
      <c r="K4" s="86"/>
      <c r="L4" s="86"/>
      <c r="N4" s="86"/>
      <c r="O4" s="86"/>
      <c r="P4" s="86"/>
      <c r="Q4" s="86"/>
      <c r="S4" s="86"/>
    </row>
    <row r="5" spans="1:19" s="54" customFormat="1" ht="9" customHeight="1">
      <c r="A5" s="374" t="s">
        <v>4</v>
      </c>
      <c r="B5" s="366" t="s">
        <v>5</v>
      </c>
      <c r="C5" s="377"/>
      <c r="D5" s="366" t="s">
        <v>6</v>
      </c>
      <c r="E5" s="366" t="s">
        <v>7</v>
      </c>
      <c r="F5" s="366" t="s">
        <v>8</v>
      </c>
      <c r="G5" s="366" t="s">
        <v>9</v>
      </c>
      <c r="H5" s="366" t="s">
        <v>10</v>
      </c>
      <c r="I5" s="366" t="s">
        <v>11</v>
      </c>
      <c r="J5" s="366" t="s">
        <v>12</v>
      </c>
      <c r="K5" s="366" t="s">
        <v>13</v>
      </c>
      <c r="L5" s="366" t="s">
        <v>14</v>
      </c>
      <c r="M5" s="366" t="s">
        <v>15</v>
      </c>
      <c r="N5" s="366" t="s">
        <v>16</v>
      </c>
      <c r="O5" s="366" t="s">
        <v>17</v>
      </c>
      <c r="P5" s="366" t="s">
        <v>18</v>
      </c>
      <c r="Q5" s="366" t="s">
        <v>61</v>
      </c>
      <c r="R5" s="366" t="s">
        <v>62</v>
      </c>
      <c r="S5" s="369" t="s">
        <v>19</v>
      </c>
    </row>
    <row r="6" spans="1:19" s="54" customFormat="1" ht="21" customHeight="1" thickBot="1">
      <c r="A6" s="375"/>
      <c r="B6" s="378"/>
      <c r="C6" s="35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70"/>
    </row>
    <row r="7" spans="1:19" s="54" customFormat="1" ht="17.25" customHeight="1" hidden="1">
      <c r="A7" s="376"/>
      <c r="B7" s="379"/>
      <c r="C7" s="380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71"/>
    </row>
    <row r="8" spans="1:19" s="13" customFormat="1" ht="16.5" customHeight="1">
      <c r="A8" s="360">
        <v>1</v>
      </c>
      <c r="B8" s="363" t="s">
        <v>26</v>
      </c>
      <c r="C8" s="90" t="s">
        <v>27</v>
      </c>
      <c r="D8" s="91" t="s">
        <v>28</v>
      </c>
      <c r="E8" s="51">
        <v>2689984.2589769186</v>
      </c>
      <c r="F8" s="51">
        <v>2858108.2751629767</v>
      </c>
      <c r="G8" s="51">
        <v>2647953.254930406</v>
      </c>
      <c r="H8" s="51">
        <v>2469321.4877327126</v>
      </c>
      <c r="I8" s="51">
        <v>2027995.9452443116</v>
      </c>
      <c r="J8" s="51">
        <v>1943933.9371512881</v>
      </c>
      <c r="K8" s="51">
        <v>2238150.965476892</v>
      </c>
      <c r="L8" s="51">
        <v>2228982.4376334073</v>
      </c>
      <c r="M8" s="51">
        <v>2038530.4807193072</v>
      </c>
      <c r="N8" s="51">
        <v>2532367.993802486</v>
      </c>
      <c r="O8" s="51">
        <v>2689984.2589769163</v>
      </c>
      <c r="P8" s="51">
        <v>2993658.2632129802</v>
      </c>
      <c r="Q8" s="51">
        <f>ROUND(SUM(E8:J8),0)</f>
        <v>14637297</v>
      </c>
      <c r="R8" s="25">
        <f>ROUND(SUM(K8:P8),0)</f>
        <v>14721674</v>
      </c>
      <c r="S8" s="26">
        <f>Q8+R8</f>
        <v>29358971</v>
      </c>
    </row>
    <row r="9" spans="1:19" s="13" customFormat="1" ht="17.25" customHeight="1">
      <c r="A9" s="361"/>
      <c r="B9" s="364"/>
      <c r="C9" s="92" t="s">
        <v>22</v>
      </c>
      <c r="D9" s="93" t="s">
        <v>28</v>
      </c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9"/>
    </row>
    <row r="10" spans="1:19" s="13" customFormat="1" ht="15" customHeight="1">
      <c r="A10" s="361"/>
      <c r="B10" s="364"/>
      <c r="C10" s="92" t="s">
        <v>23</v>
      </c>
      <c r="D10" s="93" t="s">
        <v>28</v>
      </c>
      <c r="E10" s="25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255"/>
      <c r="R10" s="255"/>
      <c r="S10" s="123"/>
    </row>
    <row r="11" spans="1:20" s="13" customFormat="1" ht="15" customHeight="1" thickBot="1">
      <c r="A11" s="362"/>
      <c r="B11" s="365"/>
      <c r="C11" s="97" t="s">
        <v>24</v>
      </c>
      <c r="D11" s="98" t="s">
        <v>28</v>
      </c>
      <c r="E11" s="59">
        <v>2689984.2589769186</v>
      </c>
      <c r="F11" s="59">
        <v>2858108.2751629767</v>
      </c>
      <c r="G11" s="59">
        <v>2647953.254930406</v>
      </c>
      <c r="H11" s="59">
        <v>2469321.4877327126</v>
      </c>
      <c r="I11" s="59">
        <v>2027995.9452443116</v>
      </c>
      <c r="J11" s="59">
        <v>1943933.9371512881</v>
      </c>
      <c r="K11" s="59">
        <v>2238150.965476892</v>
      </c>
      <c r="L11" s="59">
        <v>2228982.4376334073</v>
      </c>
      <c r="M11" s="59">
        <v>2038530.4807193072</v>
      </c>
      <c r="N11" s="59">
        <v>2532367.993802486</v>
      </c>
      <c r="O11" s="59">
        <v>2689984.2589769163</v>
      </c>
      <c r="P11" s="59">
        <v>2993658.2632129802</v>
      </c>
      <c r="Q11" s="59">
        <f>ROUND(SUM(E11:J11),0)</f>
        <v>14637297</v>
      </c>
      <c r="R11" s="253">
        <f>ROUND(SUM(K11:P11),0)</f>
        <v>14721674</v>
      </c>
      <c r="S11" s="118">
        <f>Q11+R11</f>
        <v>29358971</v>
      </c>
      <c r="T11" s="55"/>
    </row>
    <row r="12" spans="1:19" s="2" customFormat="1" ht="23.25" customHeight="1">
      <c r="A12" s="345" t="s">
        <v>45</v>
      </c>
      <c r="B12" s="353" t="s">
        <v>49</v>
      </c>
      <c r="C12" s="99" t="s">
        <v>20</v>
      </c>
      <c r="D12" s="100" t="s">
        <v>28</v>
      </c>
      <c r="E12" s="101">
        <f>E15</f>
        <v>2689984.2589769186</v>
      </c>
      <c r="F12" s="101">
        <f aca="true" t="shared" si="0" ref="F12:P12">F15</f>
        <v>2858108.2751629767</v>
      </c>
      <c r="G12" s="101">
        <f t="shared" si="0"/>
        <v>2647953.254930406</v>
      </c>
      <c r="H12" s="101">
        <f t="shared" si="0"/>
        <v>2469321.4877327126</v>
      </c>
      <c r="I12" s="101">
        <f t="shared" si="0"/>
        <v>2027995.9452443116</v>
      </c>
      <c r="J12" s="101">
        <f t="shared" si="0"/>
        <v>1943933.9371512881</v>
      </c>
      <c r="K12" s="101">
        <f t="shared" si="0"/>
        <v>2238150.965476892</v>
      </c>
      <c r="L12" s="101">
        <f t="shared" si="0"/>
        <v>2228982.4376334073</v>
      </c>
      <c r="M12" s="101">
        <f t="shared" si="0"/>
        <v>2038530.4807193072</v>
      </c>
      <c r="N12" s="101">
        <f t="shared" si="0"/>
        <v>2532367.993802486</v>
      </c>
      <c r="O12" s="101">
        <f t="shared" si="0"/>
        <v>2689984.2589769163</v>
      </c>
      <c r="P12" s="101">
        <f t="shared" si="0"/>
        <v>2993658.2632129802</v>
      </c>
      <c r="Q12" s="256">
        <f>Q29+Q46</f>
        <v>13257297</v>
      </c>
      <c r="R12" s="110">
        <f>R29+R46</f>
        <v>13321674</v>
      </c>
      <c r="S12" s="102">
        <f>S29+S46</f>
        <v>26578971</v>
      </c>
    </row>
    <row r="13" spans="1:19" s="2" customFormat="1" ht="18" customHeight="1">
      <c r="A13" s="343"/>
      <c r="B13" s="353"/>
      <c r="C13" s="92" t="s">
        <v>22</v>
      </c>
      <c r="D13" s="93" t="s">
        <v>28</v>
      </c>
      <c r="E13" s="251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96"/>
    </row>
    <row r="14" spans="1:19" s="2" customFormat="1" ht="16.5" customHeight="1">
      <c r="A14" s="343"/>
      <c r="B14" s="353"/>
      <c r="C14" s="92" t="s">
        <v>23</v>
      </c>
      <c r="D14" s="93" t="s">
        <v>28</v>
      </c>
      <c r="E14" s="251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103"/>
      <c r="R14" s="103"/>
      <c r="S14" s="96"/>
    </row>
    <row r="15" spans="1:19" s="2" customFormat="1" ht="21" customHeight="1" thickBot="1">
      <c r="A15" s="352"/>
      <c r="B15" s="353"/>
      <c r="C15" s="104" t="s">
        <v>24</v>
      </c>
      <c r="D15" s="105" t="s">
        <v>28</v>
      </c>
      <c r="E15" s="106">
        <f aca="true" t="shared" si="1" ref="E15:R15">E11</f>
        <v>2689984.2589769186</v>
      </c>
      <c r="F15" s="106">
        <f t="shared" si="1"/>
        <v>2858108.2751629767</v>
      </c>
      <c r="G15" s="106">
        <f t="shared" si="1"/>
        <v>2647953.254930406</v>
      </c>
      <c r="H15" s="106">
        <f t="shared" si="1"/>
        <v>2469321.4877327126</v>
      </c>
      <c r="I15" s="106">
        <f t="shared" si="1"/>
        <v>2027995.9452443116</v>
      </c>
      <c r="J15" s="106">
        <f t="shared" si="1"/>
        <v>1943933.9371512881</v>
      </c>
      <c r="K15" s="106">
        <f t="shared" si="1"/>
        <v>2238150.965476892</v>
      </c>
      <c r="L15" s="106">
        <f t="shared" si="1"/>
        <v>2228982.4376334073</v>
      </c>
      <c r="M15" s="106">
        <f t="shared" si="1"/>
        <v>2038530.4807193072</v>
      </c>
      <c r="N15" s="106">
        <f t="shared" si="1"/>
        <v>2532367.993802486</v>
      </c>
      <c r="O15" s="106">
        <f t="shared" si="1"/>
        <v>2689984.2589769163</v>
      </c>
      <c r="P15" s="106">
        <f t="shared" si="1"/>
        <v>2993658.2632129802</v>
      </c>
      <c r="Q15" s="106">
        <f t="shared" si="1"/>
        <v>14637297</v>
      </c>
      <c r="R15" s="106">
        <f t="shared" si="1"/>
        <v>14721674</v>
      </c>
      <c r="S15" s="107">
        <f>Q15+R15</f>
        <v>29358971</v>
      </c>
    </row>
    <row r="16" spans="1:19" s="2" customFormat="1" ht="16.5" customHeight="1">
      <c r="A16" s="334">
        <v>2</v>
      </c>
      <c r="B16" s="337" t="s">
        <v>48</v>
      </c>
      <c r="C16" s="108" t="s">
        <v>20</v>
      </c>
      <c r="D16" s="109" t="s">
        <v>28</v>
      </c>
      <c r="E16" s="110">
        <f>E8-E46</f>
        <v>2611200.000000003</v>
      </c>
      <c r="F16" s="110">
        <f aca="true" t="shared" si="2" ref="F16:S16">F8-F46</f>
        <v>2774400.0000000033</v>
      </c>
      <c r="G16" s="110">
        <f t="shared" si="2"/>
        <v>2570400.000000004</v>
      </c>
      <c r="H16" s="110">
        <f t="shared" si="2"/>
        <v>2396999.9999999967</v>
      </c>
      <c r="I16" s="110">
        <f t="shared" si="2"/>
        <v>1968599.9999999963</v>
      </c>
      <c r="J16" s="110">
        <f t="shared" si="2"/>
        <v>1887000.0000000012</v>
      </c>
      <c r="K16" s="110">
        <f t="shared" si="2"/>
        <v>2172600.0000000047</v>
      </c>
      <c r="L16" s="110">
        <f t="shared" si="2"/>
        <v>2163700</v>
      </c>
      <c r="M16" s="110">
        <f t="shared" si="2"/>
        <v>1978826.0000000002</v>
      </c>
      <c r="N16" s="110">
        <f t="shared" si="2"/>
        <v>2458199.9999999986</v>
      </c>
      <c r="O16" s="110">
        <f t="shared" si="2"/>
        <v>2611200.0000000005</v>
      </c>
      <c r="P16" s="110">
        <f t="shared" si="2"/>
        <v>2905979.9999999986</v>
      </c>
      <c r="Q16" s="110">
        <f t="shared" si="2"/>
        <v>14208600</v>
      </c>
      <c r="R16" s="110">
        <f t="shared" si="2"/>
        <v>14290506</v>
      </c>
      <c r="S16" s="111">
        <f t="shared" si="2"/>
        <v>28499106</v>
      </c>
    </row>
    <row r="17" spans="1:19" s="2" customFormat="1" ht="15" customHeight="1">
      <c r="A17" s="354"/>
      <c r="B17" s="357"/>
      <c r="C17" s="92" t="s">
        <v>22</v>
      </c>
      <c r="D17" s="112" t="s">
        <v>28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113"/>
      <c r="R17" s="113"/>
      <c r="S17" s="114"/>
    </row>
    <row r="18" spans="1:19" s="2" customFormat="1" ht="14.25" customHeight="1" thickBot="1">
      <c r="A18" s="354"/>
      <c r="B18" s="357"/>
      <c r="C18" s="92" t="s">
        <v>23</v>
      </c>
      <c r="D18" s="112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113"/>
      <c r="R18" s="113"/>
      <c r="S18" s="114"/>
    </row>
    <row r="19" spans="1:19" s="2" customFormat="1" ht="14.25" customHeight="1">
      <c r="A19" s="355"/>
      <c r="B19" s="358"/>
      <c r="C19" s="92" t="s">
        <v>24</v>
      </c>
      <c r="D19" s="112" t="s">
        <v>28</v>
      </c>
      <c r="E19" s="115">
        <f>E16-E20</f>
        <v>2381200.000000003</v>
      </c>
      <c r="F19" s="115">
        <f aca="true" t="shared" si="3" ref="F19:S19">F16-F20</f>
        <v>2544400.0000000033</v>
      </c>
      <c r="G19" s="115">
        <f t="shared" si="3"/>
        <v>2340400.000000004</v>
      </c>
      <c r="H19" s="115">
        <f t="shared" si="3"/>
        <v>2166999.9999999967</v>
      </c>
      <c r="I19" s="115">
        <f t="shared" si="3"/>
        <v>1738599.9999999963</v>
      </c>
      <c r="J19" s="115">
        <f t="shared" si="3"/>
        <v>1657000.0000000012</v>
      </c>
      <c r="K19" s="115">
        <f t="shared" si="3"/>
        <v>1932600.0000000047</v>
      </c>
      <c r="L19" s="115">
        <f t="shared" si="3"/>
        <v>1923700</v>
      </c>
      <c r="M19" s="115">
        <f t="shared" si="3"/>
        <v>1748826.0000000002</v>
      </c>
      <c r="N19" s="115">
        <f t="shared" si="3"/>
        <v>2228199.9999999986</v>
      </c>
      <c r="O19" s="115">
        <f t="shared" si="3"/>
        <v>2381200.0000000005</v>
      </c>
      <c r="P19" s="115">
        <f t="shared" si="3"/>
        <v>2675979.9999999986</v>
      </c>
      <c r="Q19" s="115">
        <f t="shared" si="3"/>
        <v>12828600</v>
      </c>
      <c r="R19" s="115">
        <f t="shared" si="3"/>
        <v>12890506</v>
      </c>
      <c r="S19" s="116">
        <f t="shared" si="3"/>
        <v>25719106</v>
      </c>
    </row>
    <row r="20" spans="1:19" s="2" customFormat="1" ht="15" customHeight="1" thickBot="1">
      <c r="A20" s="356"/>
      <c r="B20" s="348"/>
      <c r="C20" s="97" t="s">
        <v>25</v>
      </c>
      <c r="D20" s="98" t="s">
        <v>28</v>
      </c>
      <c r="E20" s="59">
        <v>230000</v>
      </c>
      <c r="F20" s="59">
        <v>230000</v>
      </c>
      <c r="G20" s="59">
        <v>230000</v>
      </c>
      <c r="H20" s="59">
        <v>230000</v>
      </c>
      <c r="I20" s="59">
        <v>230000</v>
      </c>
      <c r="J20" s="59">
        <v>230000</v>
      </c>
      <c r="K20" s="59">
        <v>240000</v>
      </c>
      <c r="L20" s="59">
        <v>240000</v>
      </c>
      <c r="M20" s="59">
        <v>230000</v>
      </c>
      <c r="N20" s="59">
        <v>230000</v>
      </c>
      <c r="O20" s="59">
        <v>230000</v>
      </c>
      <c r="P20" s="59">
        <v>230000</v>
      </c>
      <c r="Q20" s="117">
        <f>SUM(E20:J20)</f>
        <v>1380000</v>
      </c>
      <c r="R20" s="117">
        <f>SUM(K20:P20)</f>
        <v>1400000</v>
      </c>
      <c r="S20" s="118">
        <f>SUM(E20:P20)</f>
        <v>2780000</v>
      </c>
    </row>
    <row r="21" spans="1:19" s="2" customFormat="1" ht="16.5" customHeight="1">
      <c r="A21" s="345" t="s">
        <v>29</v>
      </c>
      <c r="B21" s="359" t="s">
        <v>35</v>
      </c>
      <c r="C21" s="99" t="s">
        <v>20</v>
      </c>
      <c r="D21" s="100" t="s">
        <v>28</v>
      </c>
      <c r="E21" s="101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03"/>
      <c r="R21" s="103"/>
      <c r="S21" s="96"/>
    </row>
    <row r="22" spans="1:19" s="2" customFormat="1" ht="15" customHeight="1">
      <c r="A22" s="343"/>
      <c r="B22" s="338"/>
      <c r="C22" s="92" t="s">
        <v>22</v>
      </c>
      <c r="D22" s="93" t="s">
        <v>28</v>
      </c>
      <c r="E22" s="251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13"/>
      <c r="R22" s="113"/>
      <c r="S22" s="114"/>
    </row>
    <row r="23" spans="1:19" s="2" customFormat="1" ht="15" customHeight="1">
      <c r="A23" s="343"/>
      <c r="B23" s="338"/>
      <c r="C23" s="92" t="s">
        <v>23</v>
      </c>
      <c r="D23" s="93" t="s">
        <v>28</v>
      </c>
      <c r="E23" s="251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13"/>
      <c r="R23" s="113"/>
      <c r="S23" s="114"/>
    </row>
    <row r="24" spans="1:19" s="2" customFormat="1" ht="15.75" customHeight="1">
      <c r="A24" s="343"/>
      <c r="B24" s="338"/>
      <c r="C24" s="92" t="s">
        <v>24</v>
      </c>
      <c r="D24" s="93" t="s">
        <v>28</v>
      </c>
      <c r="E24" s="251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13"/>
      <c r="R24" s="113"/>
      <c r="S24" s="114"/>
    </row>
    <row r="25" spans="1:19" s="2" customFormat="1" ht="16.5" customHeight="1" thickBot="1">
      <c r="A25" s="344"/>
      <c r="B25" s="339"/>
      <c r="C25" s="97" t="s">
        <v>25</v>
      </c>
      <c r="D25" s="120" t="s">
        <v>28</v>
      </c>
      <c r="E25" s="106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2"/>
      <c r="S25" s="123"/>
    </row>
    <row r="26" spans="1:19" s="2" customFormat="1" ht="18" customHeight="1">
      <c r="A26" s="334" t="s">
        <v>36</v>
      </c>
      <c r="B26" s="337" t="s">
        <v>37</v>
      </c>
      <c r="C26" s="108" t="s">
        <v>20</v>
      </c>
      <c r="D26" s="91" t="s">
        <v>28</v>
      </c>
      <c r="E26" s="252">
        <f>E16</f>
        <v>2611200.000000003</v>
      </c>
      <c r="F26" s="252">
        <f aca="true" t="shared" si="4" ref="F26:S26">F16</f>
        <v>2774400.0000000033</v>
      </c>
      <c r="G26" s="252">
        <f t="shared" si="4"/>
        <v>2570400.000000004</v>
      </c>
      <c r="H26" s="252">
        <f t="shared" si="4"/>
        <v>2396999.9999999967</v>
      </c>
      <c r="I26" s="252">
        <f t="shared" si="4"/>
        <v>1968599.9999999963</v>
      </c>
      <c r="J26" s="252">
        <f t="shared" si="4"/>
        <v>1887000.0000000012</v>
      </c>
      <c r="K26" s="252">
        <f t="shared" si="4"/>
        <v>2172600.0000000047</v>
      </c>
      <c r="L26" s="252">
        <f t="shared" si="4"/>
        <v>2163700</v>
      </c>
      <c r="M26" s="252">
        <f t="shared" si="4"/>
        <v>1978826.0000000002</v>
      </c>
      <c r="N26" s="252">
        <f t="shared" si="4"/>
        <v>2458199.9999999986</v>
      </c>
      <c r="O26" s="252">
        <f t="shared" si="4"/>
        <v>2611200.0000000005</v>
      </c>
      <c r="P26" s="252">
        <f t="shared" si="4"/>
        <v>2905979.9999999986</v>
      </c>
      <c r="Q26" s="252">
        <f t="shared" si="4"/>
        <v>14208600</v>
      </c>
      <c r="R26" s="252">
        <f t="shared" si="4"/>
        <v>14290506</v>
      </c>
      <c r="S26" s="273">
        <f t="shared" si="4"/>
        <v>28499106</v>
      </c>
    </row>
    <row r="27" spans="1:19" s="2" customFormat="1" ht="17.25" customHeight="1">
      <c r="A27" s="343"/>
      <c r="B27" s="338"/>
      <c r="C27" s="92" t="s">
        <v>22</v>
      </c>
      <c r="D27" s="93" t="s">
        <v>28</v>
      </c>
      <c r="E27" s="251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113"/>
      <c r="R27" s="113"/>
      <c r="S27" s="114"/>
    </row>
    <row r="28" spans="1:19" s="2" customFormat="1" ht="17.25" customHeight="1">
      <c r="A28" s="343"/>
      <c r="B28" s="338"/>
      <c r="C28" s="92" t="s">
        <v>23</v>
      </c>
      <c r="D28" s="93" t="s">
        <v>28</v>
      </c>
      <c r="E28" s="25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95"/>
      <c r="S28" s="124"/>
    </row>
    <row r="29" spans="1:19" s="2" customFormat="1" ht="16.5" customHeight="1">
      <c r="A29" s="343"/>
      <c r="B29" s="338"/>
      <c r="C29" s="92" t="s">
        <v>24</v>
      </c>
      <c r="D29" s="93" t="s">
        <v>28</v>
      </c>
      <c r="E29" s="95">
        <f>E19</f>
        <v>2381200.000000003</v>
      </c>
      <c r="F29" s="95">
        <f aca="true" t="shared" si="5" ref="F29:S29">F19</f>
        <v>2544400.0000000033</v>
      </c>
      <c r="G29" s="95">
        <f t="shared" si="5"/>
        <v>2340400.000000004</v>
      </c>
      <c r="H29" s="95">
        <f t="shared" si="5"/>
        <v>2166999.9999999967</v>
      </c>
      <c r="I29" s="95">
        <f t="shared" si="5"/>
        <v>1738599.9999999963</v>
      </c>
      <c r="J29" s="95">
        <f t="shared" si="5"/>
        <v>1657000.0000000012</v>
      </c>
      <c r="K29" s="95">
        <f t="shared" si="5"/>
        <v>1932600.0000000047</v>
      </c>
      <c r="L29" s="95">
        <f t="shared" si="5"/>
        <v>1923700</v>
      </c>
      <c r="M29" s="95">
        <f t="shared" si="5"/>
        <v>1748826.0000000002</v>
      </c>
      <c r="N29" s="95">
        <f t="shared" si="5"/>
        <v>2228199.9999999986</v>
      </c>
      <c r="O29" s="95">
        <f t="shared" si="5"/>
        <v>2381200.0000000005</v>
      </c>
      <c r="P29" s="95">
        <f t="shared" si="5"/>
        <v>2675979.9999999986</v>
      </c>
      <c r="Q29" s="95">
        <f t="shared" si="5"/>
        <v>12828600</v>
      </c>
      <c r="R29" s="95">
        <f t="shared" si="5"/>
        <v>12890506</v>
      </c>
      <c r="S29" s="124">
        <f t="shared" si="5"/>
        <v>25719106</v>
      </c>
    </row>
    <row r="30" spans="1:19" s="2" customFormat="1" ht="18" customHeight="1" thickBot="1">
      <c r="A30" s="344"/>
      <c r="B30" s="339"/>
      <c r="C30" s="97" t="s">
        <v>25</v>
      </c>
      <c r="D30" s="120" t="s">
        <v>28</v>
      </c>
      <c r="E30" s="253">
        <f>E20</f>
        <v>230000</v>
      </c>
      <c r="F30" s="253">
        <f aca="true" t="shared" si="6" ref="F30:S30">F20</f>
        <v>230000</v>
      </c>
      <c r="G30" s="253">
        <f t="shared" si="6"/>
        <v>230000</v>
      </c>
      <c r="H30" s="253">
        <f t="shared" si="6"/>
        <v>230000</v>
      </c>
      <c r="I30" s="253">
        <f t="shared" si="6"/>
        <v>230000</v>
      </c>
      <c r="J30" s="253">
        <f t="shared" si="6"/>
        <v>230000</v>
      </c>
      <c r="K30" s="253">
        <f t="shared" si="6"/>
        <v>240000</v>
      </c>
      <c r="L30" s="253">
        <f t="shared" si="6"/>
        <v>240000</v>
      </c>
      <c r="M30" s="253">
        <f t="shared" si="6"/>
        <v>230000</v>
      </c>
      <c r="N30" s="253">
        <f t="shared" si="6"/>
        <v>230000</v>
      </c>
      <c r="O30" s="253">
        <f t="shared" si="6"/>
        <v>230000</v>
      </c>
      <c r="P30" s="253">
        <f t="shared" si="6"/>
        <v>230000</v>
      </c>
      <c r="Q30" s="253">
        <f t="shared" si="6"/>
        <v>1380000</v>
      </c>
      <c r="R30" s="253">
        <f t="shared" si="6"/>
        <v>1400000</v>
      </c>
      <c r="S30" s="274">
        <f t="shared" si="6"/>
        <v>2780000</v>
      </c>
    </row>
    <row r="31" spans="1:19" s="2" customFormat="1" ht="16.5" customHeight="1">
      <c r="A31" s="345" t="s">
        <v>38</v>
      </c>
      <c r="B31" s="346" t="s">
        <v>44</v>
      </c>
      <c r="C31" s="99" t="s">
        <v>20</v>
      </c>
      <c r="D31" s="100" t="s">
        <v>28</v>
      </c>
      <c r="E31" s="101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03"/>
      <c r="R31" s="103"/>
      <c r="S31" s="96"/>
    </row>
    <row r="32" spans="1:19" s="2" customFormat="1" ht="15.75" customHeight="1">
      <c r="A32" s="343"/>
      <c r="B32" s="347"/>
      <c r="C32" s="92" t="s">
        <v>22</v>
      </c>
      <c r="D32" s="93" t="s">
        <v>28</v>
      </c>
      <c r="E32" s="251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103"/>
      <c r="R32" s="103"/>
      <c r="S32" s="96"/>
    </row>
    <row r="33" spans="1:19" s="2" customFormat="1" ht="15" customHeight="1">
      <c r="A33" s="343"/>
      <c r="B33" s="347"/>
      <c r="C33" s="92" t="s">
        <v>23</v>
      </c>
      <c r="D33" s="93" t="s">
        <v>28</v>
      </c>
      <c r="E33" s="251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103"/>
      <c r="R33" s="103"/>
      <c r="S33" s="96"/>
    </row>
    <row r="34" spans="1:19" s="2" customFormat="1" ht="16.5" customHeight="1">
      <c r="A34" s="343"/>
      <c r="B34" s="347"/>
      <c r="C34" s="92" t="s">
        <v>24</v>
      </c>
      <c r="D34" s="93" t="s">
        <v>28</v>
      </c>
      <c r="E34" s="251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103"/>
      <c r="R34" s="103"/>
      <c r="S34" s="96"/>
    </row>
    <row r="35" spans="1:19" s="2" customFormat="1" ht="16.5" customHeight="1" thickBot="1">
      <c r="A35" s="344"/>
      <c r="B35" s="348"/>
      <c r="C35" s="97" t="s">
        <v>25</v>
      </c>
      <c r="D35" s="120" t="s">
        <v>28</v>
      </c>
      <c r="E35" s="25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126"/>
      <c r="S35" s="127"/>
    </row>
    <row r="36" spans="1:19" s="24" customFormat="1" ht="16.5" customHeight="1">
      <c r="A36" s="345" t="s">
        <v>42</v>
      </c>
      <c r="B36" s="349" t="s">
        <v>50</v>
      </c>
      <c r="C36" s="99" t="s">
        <v>20</v>
      </c>
      <c r="D36" s="100" t="s">
        <v>28</v>
      </c>
      <c r="E36" s="101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03"/>
      <c r="R36" s="103"/>
      <c r="S36" s="96"/>
    </row>
    <row r="37" spans="1:19" s="24" customFormat="1" ht="15.75" customHeight="1">
      <c r="A37" s="343"/>
      <c r="B37" s="350"/>
      <c r="C37" s="92" t="s">
        <v>22</v>
      </c>
      <c r="D37" s="93" t="s">
        <v>28</v>
      </c>
      <c r="E37" s="25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103"/>
      <c r="R37" s="103"/>
      <c r="S37" s="96"/>
    </row>
    <row r="38" spans="1:19" s="24" customFormat="1" ht="15" customHeight="1">
      <c r="A38" s="343"/>
      <c r="B38" s="350"/>
      <c r="C38" s="92" t="s">
        <v>23</v>
      </c>
      <c r="D38" s="93" t="s">
        <v>28</v>
      </c>
      <c r="E38" s="251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128"/>
      <c r="R38" s="103"/>
      <c r="S38" s="96"/>
    </row>
    <row r="39" spans="1:19" s="24" customFormat="1" ht="16.5" customHeight="1">
      <c r="A39" s="343"/>
      <c r="B39" s="350"/>
      <c r="C39" s="92" t="s">
        <v>24</v>
      </c>
      <c r="D39" s="93" t="s">
        <v>28</v>
      </c>
      <c r="E39" s="251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103"/>
      <c r="R39" s="103"/>
      <c r="S39" s="96"/>
    </row>
    <row r="40" spans="1:19" s="24" customFormat="1" ht="16.5" customHeight="1" thickBot="1">
      <c r="A40" s="344"/>
      <c r="B40" s="351"/>
      <c r="C40" s="97" t="s">
        <v>25</v>
      </c>
      <c r="D40" s="120" t="s">
        <v>28</v>
      </c>
      <c r="E40" s="106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2"/>
      <c r="S40" s="123"/>
    </row>
    <row r="41" spans="1:19" s="13" customFormat="1" ht="16.5" customHeight="1">
      <c r="A41" s="334">
        <v>3</v>
      </c>
      <c r="B41" s="337" t="s">
        <v>39</v>
      </c>
      <c r="C41" s="108" t="s">
        <v>20</v>
      </c>
      <c r="D41" s="91" t="s">
        <v>28</v>
      </c>
      <c r="E41" s="252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29"/>
      <c r="R41" s="129"/>
      <c r="S41" s="111"/>
    </row>
    <row r="42" spans="1:19" s="2" customFormat="1" ht="17.25" customHeight="1">
      <c r="A42" s="335"/>
      <c r="B42" s="338"/>
      <c r="C42" s="92" t="s">
        <v>22</v>
      </c>
      <c r="D42" s="93" t="s">
        <v>28</v>
      </c>
      <c r="E42" s="251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103"/>
      <c r="R42" s="103"/>
      <c r="S42" s="96"/>
    </row>
    <row r="43" spans="1:19" s="2" customFormat="1" ht="17.25" customHeight="1">
      <c r="A43" s="335"/>
      <c r="B43" s="338"/>
      <c r="C43" s="92" t="s">
        <v>23</v>
      </c>
      <c r="D43" s="93" t="s">
        <v>28</v>
      </c>
      <c r="E43" s="251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103"/>
      <c r="R43" s="103"/>
      <c r="S43" s="96"/>
    </row>
    <row r="44" spans="1:19" s="2" customFormat="1" ht="16.5" customHeight="1">
      <c r="A44" s="335"/>
      <c r="B44" s="338"/>
      <c r="C44" s="92" t="s">
        <v>24</v>
      </c>
      <c r="D44" s="93" t="s">
        <v>28</v>
      </c>
      <c r="E44" s="251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103"/>
      <c r="R44" s="103"/>
      <c r="S44" s="130"/>
    </row>
    <row r="45" spans="1:19" s="2" customFormat="1" ht="15.75" customHeight="1" thickBot="1">
      <c r="A45" s="336"/>
      <c r="B45" s="339"/>
      <c r="C45" s="97" t="s">
        <v>25</v>
      </c>
      <c r="D45" s="120" t="s">
        <v>28</v>
      </c>
      <c r="E45" s="106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2"/>
      <c r="R45" s="122"/>
      <c r="S45" s="123"/>
    </row>
    <row r="46" spans="1:19" s="2" customFormat="1" ht="15" customHeight="1">
      <c r="A46" s="334">
        <v>4</v>
      </c>
      <c r="B46" s="340" t="s">
        <v>30</v>
      </c>
      <c r="C46" s="341"/>
      <c r="D46" s="91" t="s">
        <v>28</v>
      </c>
      <c r="E46" s="25">
        <v>78784.25897691597</v>
      </c>
      <c r="F46" s="51">
        <v>83708.27516297324</v>
      </c>
      <c r="G46" s="51">
        <v>77553.25493040172</v>
      </c>
      <c r="H46" s="51">
        <v>72321.48773271569</v>
      </c>
      <c r="I46" s="51">
        <v>59395.94524431539</v>
      </c>
      <c r="J46" s="51">
        <v>56933.93715128692</v>
      </c>
      <c r="K46" s="51">
        <v>65550.9654768872</v>
      </c>
      <c r="L46" s="51">
        <v>65282.43763340723</v>
      </c>
      <c r="M46" s="51">
        <v>59704.48071930706</v>
      </c>
      <c r="N46" s="51">
        <v>74167.99380248721</v>
      </c>
      <c r="O46" s="51">
        <v>78784.25897691591</v>
      </c>
      <c r="P46" s="51">
        <v>87678.26321298176</v>
      </c>
      <c r="Q46" s="25">
        <f>ROUND(SUM(E46:J46),0)</f>
        <v>428697</v>
      </c>
      <c r="R46" s="25">
        <f>ROUND(SUM(K46:P46),0)</f>
        <v>431168</v>
      </c>
      <c r="S46" s="26">
        <f>Q46+R46</f>
        <v>859865</v>
      </c>
    </row>
    <row r="47" spans="1:19" s="2" customFormat="1" ht="15.75" customHeight="1" thickBot="1">
      <c r="A47" s="336"/>
      <c r="B47" s="342"/>
      <c r="C47" s="342"/>
      <c r="D47" s="131" t="s">
        <v>31</v>
      </c>
      <c r="E47" s="132">
        <v>2.93</v>
      </c>
      <c r="F47" s="132">
        <v>2.93</v>
      </c>
      <c r="G47" s="132">
        <v>2.93</v>
      </c>
      <c r="H47" s="132">
        <v>2.93</v>
      </c>
      <c r="I47" s="132">
        <v>2.93</v>
      </c>
      <c r="J47" s="132">
        <v>2.93</v>
      </c>
      <c r="K47" s="132">
        <v>2.93</v>
      </c>
      <c r="L47" s="132">
        <v>2.93</v>
      </c>
      <c r="M47" s="132">
        <v>2.93</v>
      </c>
      <c r="N47" s="132">
        <v>2.93</v>
      </c>
      <c r="O47" s="132">
        <v>2.93</v>
      </c>
      <c r="P47" s="132">
        <v>2.93</v>
      </c>
      <c r="Q47" s="132">
        <v>2.93</v>
      </c>
      <c r="R47" s="132">
        <v>2.93</v>
      </c>
      <c r="S47" s="133">
        <v>2.9299977148342746</v>
      </c>
    </row>
  </sheetData>
  <sheetProtection/>
  <mergeCells count="38">
    <mergeCell ref="A2:P2"/>
    <mergeCell ref="A3:P3"/>
    <mergeCell ref="A5:A7"/>
    <mergeCell ref="B5:C7"/>
    <mergeCell ref="D5:D7"/>
    <mergeCell ref="E5:E7"/>
    <mergeCell ref="P5:P7"/>
    <mergeCell ref="Q5:Q7"/>
    <mergeCell ref="R5:R7"/>
    <mergeCell ref="S5:S7"/>
    <mergeCell ref="H5:H7"/>
    <mergeCell ref="I5:I7"/>
    <mergeCell ref="N5:N7"/>
    <mergeCell ref="O5:O7"/>
    <mergeCell ref="A8:A11"/>
    <mergeCell ref="B8:B11"/>
    <mergeCell ref="J5:J7"/>
    <mergeCell ref="K5:K7"/>
    <mergeCell ref="L5:L7"/>
    <mergeCell ref="M5:M7"/>
    <mergeCell ref="F5:F7"/>
    <mergeCell ref="G5:G7"/>
    <mergeCell ref="A12:A15"/>
    <mergeCell ref="B12:B15"/>
    <mergeCell ref="A16:A20"/>
    <mergeCell ref="B16:B20"/>
    <mergeCell ref="A21:A25"/>
    <mergeCell ref="B21:B25"/>
    <mergeCell ref="A26:A30"/>
    <mergeCell ref="B26:B30"/>
    <mergeCell ref="A31:A35"/>
    <mergeCell ref="B31:B35"/>
    <mergeCell ref="A36:A40"/>
    <mergeCell ref="B36:B40"/>
    <mergeCell ref="A41:A45"/>
    <mergeCell ref="B41:B45"/>
    <mergeCell ref="A46:A47"/>
    <mergeCell ref="B46:C47"/>
  </mergeCells>
  <dataValidations count="1">
    <dataValidation type="decimal" allowBlank="1" showInputMessage="1" showErrorMessage="1" sqref="E11:P11 T11 E8:P8">
      <formula1>0</formula1>
      <formula2>1000000000000000</formula2>
    </dataValidation>
  </dataValidation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9"/>
  <sheetViews>
    <sheetView view="pageBreakPreview" zoomScale="70" zoomScaleSheetLayoutView="70" zoomScalePageLayoutView="0" workbookViewId="0" topLeftCell="A1">
      <selection activeCell="X24" sqref="X24"/>
    </sheetView>
  </sheetViews>
  <sheetFormatPr defaultColWidth="9.00390625" defaultRowHeight="12.75"/>
  <cols>
    <col min="1" max="1" width="6.25390625" style="0" customWidth="1"/>
    <col min="2" max="2" width="21.25390625" style="0" customWidth="1"/>
    <col min="3" max="3" width="13.625" style="0" customWidth="1"/>
    <col min="4" max="4" width="8.75390625" style="0" customWidth="1"/>
    <col min="5" max="18" width="12.75390625" style="0" customWidth="1"/>
    <col min="19" max="19" width="13.75390625" style="0" customWidth="1"/>
  </cols>
  <sheetData>
    <row r="1" spans="1:19" ht="33.75" customHeight="1">
      <c r="A1" s="372" t="s">
        <v>40</v>
      </c>
      <c r="B1" s="372"/>
      <c r="C1" s="372"/>
      <c r="D1" s="372"/>
      <c r="E1" s="372"/>
      <c r="F1" s="372"/>
      <c r="G1" s="372"/>
      <c r="H1" s="372"/>
      <c r="I1" s="373"/>
      <c r="J1" s="373"/>
      <c r="K1" s="373"/>
      <c r="L1" s="373"/>
      <c r="M1" s="373"/>
      <c r="N1" s="373"/>
      <c r="O1" s="373"/>
      <c r="P1" s="373"/>
      <c r="Q1" s="89"/>
      <c r="R1" s="89"/>
      <c r="S1" s="86"/>
    </row>
    <row r="2" spans="1:19" ht="18.75" customHeight="1">
      <c r="A2" s="372" t="s">
        <v>63</v>
      </c>
      <c r="B2" s="372"/>
      <c r="C2" s="372"/>
      <c r="D2" s="372"/>
      <c r="E2" s="372"/>
      <c r="F2" s="372"/>
      <c r="G2" s="372"/>
      <c r="H2" s="372"/>
      <c r="I2" s="373"/>
      <c r="J2" s="373"/>
      <c r="K2" s="373"/>
      <c r="L2" s="373"/>
      <c r="M2" s="373"/>
      <c r="N2" s="373"/>
      <c r="O2" s="373"/>
      <c r="P2" s="373"/>
      <c r="Q2" s="89"/>
      <c r="R2" s="89"/>
      <c r="S2" s="86"/>
    </row>
    <row r="3" spans="1:19" ht="13.5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54" customFormat="1" ht="9.75" customHeight="1">
      <c r="A4" s="374" t="s">
        <v>4</v>
      </c>
      <c r="B4" s="366" t="s">
        <v>5</v>
      </c>
      <c r="C4" s="381"/>
      <c r="D4" s="366" t="s">
        <v>6</v>
      </c>
      <c r="E4" s="366" t="s">
        <v>7</v>
      </c>
      <c r="F4" s="366" t="s">
        <v>8</v>
      </c>
      <c r="G4" s="366" t="s">
        <v>9</v>
      </c>
      <c r="H4" s="366" t="s">
        <v>10</v>
      </c>
      <c r="I4" s="366" t="s">
        <v>11</v>
      </c>
      <c r="J4" s="366" t="s">
        <v>12</v>
      </c>
      <c r="K4" s="366" t="s">
        <v>13</v>
      </c>
      <c r="L4" s="366" t="s">
        <v>14</v>
      </c>
      <c r="M4" s="366" t="s">
        <v>15</v>
      </c>
      <c r="N4" s="366" t="s">
        <v>16</v>
      </c>
      <c r="O4" s="366" t="s">
        <v>17</v>
      </c>
      <c r="P4" s="366" t="s">
        <v>18</v>
      </c>
      <c r="Q4" s="366" t="s">
        <v>61</v>
      </c>
      <c r="R4" s="366" t="s">
        <v>62</v>
      </c>
      <c r="S4" s="369" t="s">
        <v>19</v>
      </c>
    </row>
    <row r="5" spans="1:19" s="54" customFormat="1" ht="16.5" customHeight="1" thickBot="1">
      <c r="A5" s="375"/>
      <c r="B5" s="378"/>
      <c r="C5" s="382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70"/>
    </row>
    <row r="6" spans="1:19" s="54" customFormat="1" ht="17.25" customHeight="1" hidden="1">
      <c r="A6" s="376"/>
      <c r="B6" s="379"/>
      <c r="C6" s="383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71"/>
    </row>
    <row r="7" spans="1:19" s="13" customFormat="1" ht="14.25" customHeight="1">
      <c r="A7" s="360">
        <v>1</v>
      </c>
      <c r="B7" s="363" t="s">
        <v>26</v>
      </c>
      <c r="C7" s="90" t="s">
        <v>27</v>
      </c>
      <c r="D7" s="91" t="s">
        <v>21</v>
      </c>
      <c r="E7" s="262">
        <v>5.562927006156305</v>
      </c>
      <c r="F7" s="262">
        <v>5.562927006156305</v>
      </c>
      <c r="G7" s="262">
        <v>5.150858339033617</v>
      </c>
      <c r="H7" s="262">
        <v>5.150858339033617</v>
      </c>
      <c r="I7" s="262">
        <v>4.944824005472271</v>
      </c>
      <c r="J7" s="262">
        <v>5.35689267259496</v>
      </c>
      <c r="K7" s="262">
        <v>5.7689613397176505</v>
      </c>
      <c r="L7" s="262">
        <v>5.562927006156305</v>
      </c>
      <c r="M7" s="262">
        <v>4.944824005472272</v>
      </c>
      <c r="N7" s="262">
        <v>5.150858339033617</v>
      </c>
      <c r="O7" s="262">
        <v>5.356892672594961</v>
      </c>
      <c r="P7" s="262">
        <v>5.7689613397176505</v>
      </c>
      <c r="Q7" s="263">
        <f>SUM(E7:J7)/6</f>
        <v>5.2882145614078455</v>
      </c>
      <c r="R7" s="263">
        <f>SUM(K7:P7)/6</f>
        <v>5.425570783782075</v>
      </c>
      <c r="S7" s="264">
        <f>SUM(E7:P7)/12</f>
        <v>5.35689267259496</v>
      </c>
    </row>
    <row r="8" spans="1:19" s="13" customFormat="1" ht="16.5" customHeight="1">
      <c r="A8" s="386"/>
      <c r="B8" s="388"/>
      <c r="C8" s="92" t="s">
        <v>22</v>
      </c>
      <c r="D8" s="93" t="s">
        <v>21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7"/>
      <c r="S8" s="138"/>
    </row>
    <row r="9" spans="1:19" s="13" customFormat="1" ht="16.5" customHeight="1">
      <c r="A9" s="386"/>
      <c r="B9" s="388"/>
      <c r="C9" s="92" t="s">
        <v>23</v>
      </c>
      <c r="D9" s="93" t="s">
        <v>21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9"/>
      <c r="R9" s="139"/>
      <c r="S9" s="140"/>
    </row>
    <row r="10" spans="1:19" s="13" customFormat="1" ht="16.5" customHeight="1" thickBot="1">
      <c r="A10" s="387"/>
      <c r="B10" s="389"/>
      <c r="C10" s="97" t="s">
        <v>24</v>
      </c>
      <c r="D10" s="120" t="s">
        <v>21</v>
      </c>
      <c r="E10" s="265">
        <f>E7</f>
        <v>5.562927006156305</v>
      </c>
      <c r="F10" s="265">
        <f aca="true" t="shared" si="0" ref="F10:S10">F7</f>
        <v>5.562927006156305</v>
      </c>
      <c r="G10" s="265">
        <f t="shared" si="0"/>
        <v>5.150858339033617</v>
      </c>
      <c r="H10" s="265">
        <f t="shared" si="0"/>
        <v>5.150858339033617</v>
      </c>
      <c r="I10" s="265">
        <f t="shared" si="0"/>
        <v>4.944824005472271</v>
      </c>
      <c r="J10" s="265">
        <f t="shared" si="0"/>
        <v>5.35689267259496</v>
      </c>
      <c r="K10" s="265">
        <f t="shared" si="0"/>
        <v>5.7689613397176505</v>
      </c>
      <c r="L10" s="265">
        <f t="shared" si="0"/>
        <v>5.562927006156305</v>
      </c>
      <c r="M10" s="265">
        <f t="shared" si="0"/>
        <v>4.944824005472272</v>
      </c>
      <c r="N10" s="265">
        <f t="shared" si="0"/>
        <v>5.150858339033617</v>
      </c>
      <c r="O10" s="265">
        <f t="shared" si="0"/>
        <v>5.356892672594961</v>
      </c>
      <c r="P10" s="265">
        <f t="shared" si="0"/>
        <v>5.7689613397176505</v>
      </c>
      <c r="Q10" s="265">
        <f t="shared" si="0"/>
        <v>5.2882145614078455</v>
      </c>
      <c r="R10" s="265">
        <f t="shared" si="0"/>
        <v>5.425570783782075</v>
      </c>
      <c r="S10" s="275">
        <f t="shared" si="0"/>
        <v>5.35689267259496</v>
      </c>
    </row>
    <row r="11" spans="1:19" s="2" customFormat="1" ht="18" customHeight="1">
      <c r="A11" s="345" t="s">
        <v>45</v>
      </c>
      <c r="B11" s="359" t="s">
        <v>49</v>
      </c>
      <c r="C11" s="99" t="s">
        <v>20</v>
      </c>
      <c r="D11" s="100" t="s">
        <v>21</v>
      </c>
      <c r="E11" s="266">
        <f>E14</f>
        <v>5.562927006156305</v>
      </c>
      <c r="F11" s="266">
        <f aca="true" t="shared" si="1" ref="F11:S11">F14</f>
        <v>5.562927006156305</v>
      </c>
      <c r="G11" s="266">
        <f t="shared" si="1"/>
        <v>5.150858339033617</v>
      </c>
      <c r="H11" s="266">
        <f t="shared" si="1"/>
        <v>5.150858339033617</v>
      </c>
      <c r="I11" s="266">
        <f t="shared" si="1"/>
        <v>4.944824005472271</v>
      </c>
      <c r="J11" s="266">
        <f t="shared" si="1"/>
        <v>5.35689267259496</v>
      </c>
      <c r="K11" s="266">
        <f t="shared" si="1"/>
        <v>5.7689613397176505</v>
      </c>
      <c r="L11" s="266">
        <f t="shared" si="1"/>
        <v>5.562927006156305</v>
      </c>
      <c r="M11" s="266">
        <f t="shared" si="1"/>
        <v>4.944824005472272</v>
      </c>
      <c r="N11" s="266">
        <f t="shared" si="1"/>
        <v>5.150858339033617</v>
      </c>
      <c r="O11" s="266">
        <f t="shared" si="1"/>
        <v>5.356892672594961</v>
      </c>
      <c r="P11" s="266">
        <f t="shared" si="1"/>
        <v>5.7689613397176505</v>
      </c>
      <c r="Q11" s="266">
        <f>Q14</f>
        <v>5.288214561407845</v>
      </c>
      <c r="R11" s="266">
        <f>R14</f>
        <v>5.425570783782076</v>
      </c>
      <c r="S11" s="276">
        <f t="shared" si="1"/>
        <v>5.35689267259496</v>
      </c>
    </row>
    <row r="12" spans="1:19" s="2" customFormat="1" ht="14.25" customHeight="1">
      <c r="A12" s="384"/>
      <c r="B12" s="338"/>
      <c r="C12" s="92" t="s">
        <v>22</v>
      </c>
      <c r="D12" s="93" t="s">
        <v>21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8"/>
      <c r="R12" s="268"/>
      <c r="S12" s="269"/>
    </row>
    <row r="13" spans="1:19" s="2" customFormat="1" ht="17.25" customHeight="1">
      <c r="A13" s="384"/>
      <c r="B13" s="338"/>
      <c r="C13" s="92" t="s">
        <v>23</v>
      </c>
      <c r="D13" s="93" t="s">
        <v>21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8"/>
      <c r="R13" s="268"/>
      <c r="S13" s="269"/>
    </row>
    <row r="14" spans="1:19" s="2" customFormat="1" ht="19.5" customHeight="1" thickBot="1">
      <c r="A14" s="385"/>
      <c r="B14" s="390"/>
      <c r="C14" s="104" t="s">
        <v>24</v>
      </c>
      <c r="D14" s="105" t="s">
        <v>21</v>
      </c>
      <c r="E14" s="270">
        <f>E15+E45</f>
        <v>5.562927006156305</v>
      </c>
      <c r="F14" s="270">
        <f aca="true" t="shared" si="2" ref="F14:S14">F15+F45</f>
        <v>5.562927006156305</v>
      </c>
      <c r="G14" s="270">
        <f t="shared" si="2"/>
        <v>5.150858339033617</v>
      </c>
      <c r="H14" s="270">
        <f t="shared" si="2"/>
        <v>5.150858339033617</v>
      </c>
      <c r="I14" s="270">
        <f t="shared" si="2"/>
        <v>4.944824005472271</v>
      </c>
      <c r="J14" s="270">
        <f t="shared" si="2"/>
        <v>5.35689267259496</v>
      </c>
      <c r="K14" s="270">
        <f t="shared" si="2"/>
        <v>5.7689613397176505</v>
      </c>
      <c r="L14" s="270">
        <f t="shared" si="2"/>
        <v>5.562927006156305</v>
      </c>
      <c r="M14" s="270">
        <f t="shared" si="2"/>
        <v>4.944824005472272</v>
      </c>
      <c r="N14" s="270">
        <f t="shared" si="2"/>
        <v>5.150858339033617</v>
      </c>
      <c r="O14" s="270">
        <f t="shared" si="2"/>
        <v>5.356892672594961</v>
      </c>
      <c r="P14" s="270">
        <f t="shared" si="2"/>
        <v>5.7689613397176505</v>
      </c>
      <c r="Q14" s="270">
        <f t="shared" si="2"/>
        <v>5.288214561407845</v>
      </c>
      <c r="R14" s="270">
        <f t="shared" si="2"/>
        <v>5.425570783782076</v>
      </c>
      <c r="S14" s="277">
        <f t="shared" si="2"/>
        <v>5.35689267259496</v>
      </c>
    </row>
    <row r="15" spans="1:19" s="2" customFormat="1" ht="18" customHeight="1">
      <c r="A15" s="334">
        <v>2</v>
      </c>
      <c r="B15" s="337" t="s">
        <v>48</v>
      </c>
      <c r="C15" s="108" t="s">
        <v>20</v>
      </c>
      <c r="D15" s="91" t="s">
        <v>21</v>
      </c>
      <c r="E15" s="271">
        <v>5.3999999999999995</v>
      </c>
      <c r="F15" s="271">
        <v>5.3999999999999995</v>
      </c>
      <c r="G15" s="271">
        <v>5</v>
      </c>
      <c r="H15" s="271">
        <v>5</v>
      </c>
      <c r="I15" s="271">
        <v>4.799999999999999</v>
      </c>
      <c r="J15" s="271">
        <v>5.199999999999999</v>
      </c>
      <c r="K15" s="271">
        <v>5.6</v>
      </c>
      <c r="L15" s="271">
        <v>5.3999999999999995</v>
      </c>
      <c r="M15" s="271">
        <v>4.8</v>
      </c>
      <c r="N15" s="271">
        <v>5</v>
      </c>
      <c r="O15" s="271">
        <v>5.2</v>
      </c>
      <c r="P15" s="271">
        <v>5.6</v>
      </c>
      <c r="Q15" s="262">
        <f>SUM(E15:J15)/6</f>
        <v>5.133333333333332</v>
      </c>
      <c r="R15" s="262">
        <f>SUM(K15:P15)/6</f>
        <v>5.266666666666667</v>
      </c>
      <c r="S15" s="264">
        <f>SUM(E15:P15)/12</f>
        <v>5.199999999999999</v>
      </c>
    </row>
    <row r="16" spans="1:19" s="2" customFormat="1" ht="15.75" customHeight="1">
      <c r="A16" s="391"/>
      <c r="B16" s="382"/>
      <c r="C16" s="92" t="s">
        <v>22</v>
      </c>
      <c r="D16" s="93" t="s">
        <v>21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7"/>
      <c r="S16" s="138"/>
    </row>
    <row r="17" spans="1:19" s="2" customFormat="1" ht="16.5" customHeight="1" thickBot="1">
      <c r="A17" s="391"/>
      <c r="B17" s="382"/>
      <c r="C17" s="92" t="s">
        <v>23</v>
      </c>
      <c r="D17" s="93" t="s">
        <v>21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39"/>
      <c r="R17" s="139"/>
      <c r="S17" s="140"/>
    </row>
    <row r="18" spans="1:19" s="2" customFormat="1" ht="15.75" customHeight="1">
      <c r="A18" s="392"/>
      <c r="B18" s="393"/>
      <c r="C18" s="92" t="s">
        <v>24</v>
      </c>
      <c r="D18" s="93" t="s">
        <v>21</v>
      </c>
      <c r="E18" s="142">
        <f aca="true" t="shared" si="3" ref="E18:S18">E15-E19</f>
        <v>5.01</v>
      </c>
      <c r="F18" s="142">
        <f t="shared" si="3"/>
        <v>5.01</v>
      </c>
      <c r="G18" s="142">
        <f t="shared" si="3"/>
        <v>4.61</v>
      </c>
      <c r="H18" s="142">
        <f t="shared" si="3"/>
        <v>4.61</v>
      </c>
      <c r="I18" s="142">
        <f t="shared" si="3"/>
        <v>4.409999999999999</v>
      </c>
      <c r="J18" s="142">
        <f t="shared" si="3"/>
        <v>4.81</v>
      </c>
      <c r="K18" s="142">
        <f t="shared" si="3"/>
        <v>5.21</v>
      </c>
      <c r="L18" s="142">
        <f t="shared" si="3"/>
        <v>5.01</v>
      </c>
      <c r="M18" s="142">
        <f t="shared" si="3"/>
        <v>4.41</v>
      </c>
      <c r="N18" s="142">
        <f t="shared" si="3"/>
        <v>4.61</v>
      </c>
      <c r="O18" s="142">
        <f t="shared" si="3"/>
        <v>4.8100000000000005</v>
      </c>
      <c r="P18" s="142">
        <f t="shared" si="3"/>
        <v>5.21</v>
      </c>
      <c r="Q18" s="142">
        <f t="shared" si="3"/>
        <v>4.743333333333332</v>
      </c>
      <c r="R18" s="142">
        <f t="shared" si="3"/>
        <v>4.876666666666667</v>
      </c>
      <c r="S18" s="143">
        <f t="shared" si="3"/>
        <v>4.81</v>
      </c>
    </row>
    <row r="19" spans="1:19" s="2" customFormat="1" ht="17.25" customHeight="1" thickBot="1">
      <c r="A19" s="387"/>
      <c r="B19" s="394"/>
      <c r="C19" s="97" t="s">
        <v>25</v>
      </c>
      <c r="D19" s="120" t="s">
        <v>21</v>
      </c>
      <c r="E19" s="141">
        <v>0.39</v>
      </c>
      <c r="F19" s="141">
        <v>0.39</v>
      </c>
      <c r="G19" s="141">
        <v>0.39</v>
      </c>
      <c r="H19" s="141">
        <v>0.39</v>
      </c>
      <c r="I19" s="141">
        <v>0.39</v>
      </c>
      <c r="J19" s="141">
        <v>0.39</v>
      </c>
      <c r="K19" s="141">
        <v>0.39</v>
      </c>
      <c r="L19" s="141">
        <v>0.39</v>
      </c>
      <c r="M19" s="141">
        <v>0.39</v>
      </c>
      <c r="N19" s="141">
        <v>0.39</v>
      </c>
      <c r="O19" s="141">
        <v>0.39</v>
      </c>
      <c r="P19" s="141">
        <v>0.39</v>
      </c>
      <c r="Q19" s="141">
        <v>0.39</v>
      </c>
      <c r="R19" s="141">
        <v>0.39</v>
      </c>
      <c r="S19" s="260">
        <v>0.39</v>
      </c>
    </row>
    <row r="20" spans="1:19" s="2" customFormat="1" ht="17.25" customHeight="1">
      <c r="A20" s="345" t="s">
        <v>29</v>
      </c>
      <c r="B20" s="359" t="s">
        <v>35</v>
      </c>
      <c r="C20" s="99" t="s">
        <v>20</v>
      </c>
      <c r="D20" s="100" t="s">
        <v>21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48"/>
      <c r="S20" s="149"/>
    </row>
    <row r="21" spans="1:19" s="2" customFormat="1" ht="14.25" customHeight="1">
      <c r="A21" s="384"/>
      <c r="B21" s="338"/>
      <c r="C21" s="92" t="s">
        <v>22</v>
      </c>
      <c r="D21" s="93" t="s">
        <v>21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  <c r="R21" s="151"/>
      <c r="S21" s="152"/>
    </row>
    <row r="22" spans="1:19" s="2" customFormat="1" ht="15.75" customHeight="1">
      <c r="A22" s="384"/>
      <c r="B22" s="338"/>
      <c r="C22" s="92" t="s">
        <v>23</v>
      </c>
      <c r="D22" s="93" t="s">
        <v>21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1"/>
      <c r="R22" s="151"/>
      <c r="S22" s="152"/>
    </row>
    <row r="23" spans="1:19" s="2" customFormat="1" ht="15.75" customHeight="1">
      <c r="A23" s="384"/>
      <c r="B23" s="338"/>
      <c r="C23" s="92" t="s">
        <v>24</v>
      </c>
      <c r="D23" s="93" t="s">
        <v>21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1"/>
      <c r="R23" s="151"/>
      <c r="S23" s="152"/>
    </row>
    <row r="24" spans="1:19" s="2" customFormat="1" ht="16.5" customHeight="1" thickBot="1">
      <c r="A24" s="385"/>
      <c r="B24" s="390"/>
      <c r="C24" s="104" t="s">
        <v>25</v>
      </c>
      <c r="D24" s="105" t="s">
        <v>21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4"/>
      <c r="R24" s="154"/>
      <c r="S24" s="155"/>
    </row>
    <row r="25" spans="1:19" s="2" customFormat="1" ht="14.25" customHeight="1">
      <c r="A25" s="334" t="s">
        <v>36</v>
      </c>
      <c r="B25" s="337" t="s">
        <v>46</v>
      </c>
      <c r="C25" s="108" t="s">
        <v>20</v>
      </c>
      <c r="D25" s="91" t="s">
        <v>21</v>
      </c>
      <c r="E25" s="134">
        <f>E15</f>
        <v>5.3999999999999995</v>
      </c>
      <c r="F25" s="134">
        <f aca="true" t="shared" si="4" ref="F25:S25">F15</f>
        <v>5.3999999999999995</v>
      </c>
      <c r="G25" s="134">
        <f t="shared" si="4"/>
        <v>5</v>
      </c>
      <c r="H25" s="134">
        <f t="shared" si="4"/>
        <v>5</v>
      </c>
      <c r="I25" s="134">
        <f t="shared" si="4"/>
        <v>4.799999999999999</v>
      </c>
      <c r="J25" s="134">
        <f t="shared" si="4"/>
        <v>5.199999999999999</v>
      </c>
      <c r="K25" s="134">
        <f t="shared" si="4"/>
        <v>5.6</v>
      </c>
      <c r="L25" s="134">
        <f t="shared" si="4"/>
        <v>5.3999999999999995</v>
      </c>
      <c r="M25" s="134">
        <f t="shared" si="4"/>
        <v>4.8</v>
      </c>
      <c r="N25" s="134">
        <f t="shared" si="4"/>
        <v>5</v>
      </c>
      <c r="O25" s="134">
        <f t="shared" si="4"/>
        <v>5.2</v>
      </c>
      <c r="P25" s="134">
        <f t="shared" si="4"/>
        <v>5.6</v>
      </c>
      <c r="Q25" s="134">
        <f t="shared" si="4"/>
        <v>5.133333333333332</v>
      </c>
      <c r="R25" s="134">
        <f t="shared" si="4"/>
        <v>5.266666666666667</v>
      </c>
      <c r="S25" s="135">
        <f t="shared" si="4"/>
        <v>5.199999999999999</v>
      </c>
    </row>
    <row r="26" spans="1:19" s="2" customFormat="1" ht="15" customHeight="1">
      <c r="A26" s="384"/>
      <c r="B26" s="338"/>
      <c r="C26" s="92" t="s">
        <v>22</v>
      </c>
      <c r="D26" s="93" t="s">
        <v>21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7"/>
      <c r="R26" s="137"/>
      <c r="S26" s="138"/>
    </row>
    <row r="27" spans="1:19" s="2" customFormat="1" ht="14.25" customHeight="1">
      <c r="A27" s="384"/>
      <c r="B27" s="338"/>
      <c r="C27" s="92" t="s">
        <v>23</v>
      </c>
      <c r="D27" s="93" t="s">
        <v>21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39"/>
      <c r="R27" s="139"/>
      <c r="S27" s="140"/>
    </row>
    <row r="28" spans="1:19" s="2" customFormat="1" ht="15" customHeight="1">
      <c r="A28" s="384"/>
      <c r="B28" s="338"/>
      <c r="C28" s="92" t="s">
        <v>24</v>
      </c>
      <c r="D28" s="93" t="s">
        <v>21</v>
      </c>
      <c r="E28" s="142">
        <f>E25-E29</f>
        <v>5.01</v>
      </c>
      <c r="F28" s="142">
        <f aca="true" t="shared" si="5" ref="F28:S28">F25-F29</f>
        <v>5.01</v>
      </c>
      <c r="G28" s="142">
        <f t="shared" si="5"/>
        <v>4.61</v>
      </c>
      <c r="H28" s="142">
        <f t="shared" si="5"/>
        <v>4.61</v>
      </c>
      <c r="I28" s="142">
        <f t="shared" si="5"/>
        <v>4.409999999999999</v>
      </c>
      <c r="J28" s="142">
        <f t="shared" si="5"/>
        <v>4.81</v>
      </c>
      <c r="K28" s="142">
        <f t="shared" si="5"/>
        <v>5.21</v>
      </c>
      <c r="L28" s="142">
        <f t="shared" si="5"/>
        <v>5.01</v>
      </c>
      <c r="M28" s="142">
        <f t="shared" si="5"/>
        <v>4.41</v>
      </c>
      <c r="N28" s="142">
        <f t="shared" si="5"/>
        <v>4.61</v>
      </c>
      <c r="O28" s="142">
        <f t="shared" si="5"/>
        <v>4.8100000000000005</v>
      </c>
      <c r="P28" s="142">
        <f t="shared" si="5"/>
        <v>5.21</v>
      </c>
      <c r="Q28" s="142">
        <f t="shared" si="5"/>
        <v>4.743333333333332</v>
      </c>
      <c r="R28" s="142">
        <f t="shared" si="5"/>
        <v>4.876666666666667</v>
      </c>
      <c r="S28" s="143">
        <f t="shared" si="5"/>
        <v>4.81</v>
      </c>
    </row>
    <row r="29" spans="1:19" s="2" customFormat="1" ht="15" customHeight="1" thickBot="1">
      <c r="A29" s="395"/>
      <c r="B29" s="339"/>
      <c r="C29" s="97" t="s">
        <v>25</v>
      </c>
      <c r="D29" s="120" t="s">
        <v>21</v>
      </c>
      <c r="E29" s="141">
        <v>0.39</v>
      </c>
      <c r="F29" s="141">
        <v>0.39</v>
      </c>
      <c r="G29" s="141">
        <v>0.39</v>
      </c>
      <c r="H29" s="141">
        <v>0.39</v>
      </c>
      <c r="I29" s="141">
        <v>0.39</v>
      </c>
      <c r="J29" s="141">
        <v>0.39</v>
      </c>
      <c r="K29" s="141">
        <v>0.39</v>
      </c>
      <c r="L29" s="141">
        <v>0.39</v>
      </c>
      <c r="M29" s="141">
        <v>0.39</v>
      </c>
      <c r="N29" s="141">
        <v>0.39</v>
      </c>
      <c r="O29" s="141">
        <v>0.39</v>
      </c>
      <c r="P29" s="141">
        <v>0.39</v>
      </c>
      <c r="Q29" s="141">
        <v>0.39</v>
      </c>
      <c r="R29" s="141">
        <v>0.39</v>
      </c>
      <c r="S29" s="260">
        <v>0.39</v>
      </c>
    </row>
    <row r="30" spans="1:19" s="2" customFormat="1" ht="16.5" customHeight="1">
      <c r="A30" s="345" t="s">
        <v>38</v>
      </c>
      <c r="B30" s="353" t="s">
        <v>44</v>
      </c>
      <c r="C30" s="99" t="s">
        <v>20</v>
      </c>
      <c r="D30" s="100" t="s">
        <v>21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49"/>
    </row>
    <row r="31" spans="1:19" s="2" customFormat="1" ht="14.25" customHeight="1">
      <c r="A31" s="384"/>
      <c r="B31" s="398"/>
      <c r="C31" s="92" t="s">
        <v>22</v>
      </c>
      <c r="D31" s="93" t="s">
        <v>21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1"/>
      <c r="R31" s="151"/>
      <c r="S31" s="152"/>
    </row>
    <row r="32" spans="1:19" s="2" customFormat="1" ht="13.5" customHeight="1">
      <c r="A32" s="384"/>
      <c r="B32" s="398"/>
      <c r="C32" s="92" t="s">
        <v>23</v>
      </c>
      <c r="D32" s="93" t="s">
        <v>21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1"/>
      <c r="S32" s="152"/>
    </row>
    <row r="33" spans="1:19" s="2" customFormat="1" ht="15" customHeight="1">
      <c r="A33" s="384"/>
      <c r="B33" s="398"/>
      <c r="C33" s="92" t="s">
        <v>24</v>
      </c>
      <c r="D33" s="93" t="s">
        <v>21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1"/>
      <c r="S33" s="152"/>
    </row>
    <row r="34" spans="1:19" s="2" customFormat="1" ht="20.25" customHeight="1" thickBot="1">
      <c r="A34" s="395"/>
      <c r="B34" s="394"/>
      <c r="C34" s="97" t="s">
        <v>25</v>
      </c>
      <c r="D34" s="120" t="s">
        <v>21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5"/>
      <c r="S34" s="146"/>
    </row>
    <row r="35" spans="1:19" s="24" customFormat="1" ht="16.5" customHeight="1">
      <c r="A35" s="345" t="s">
        <v>42</v>
      </c>
      <c r="B35" s="401" t="s">
        <v>50</v>
      </c>
      <c r="C35" s="99" t="s">
        <v>20</v>
      </c>
      <c r="D35" s="91" t="s">
        <v>21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58"/>
      <c r="S35" s="159"/>
    </row>
    <row r="36" spans="1:19" s="24" customFormat="1" ht="15.75" customHeight="1">
      <c r="A36" s="399"/>
      <c r="B36" s="402"/>
      <c r="C36" s="92" t="s">
        <v>22</v>
      </c>
      <c r="D36" s="93" t="s">
        <v>21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1"/>
      <c r="R36" s="161"/>
      <c r="S36" s="162"/>
    </row>
    <row r="37" spans="1:19" s="24" customFormat="1" ht="15" customHeight="1">
      <c r="A37" s="399"/>
      <c r="B37" s="402"/>
      <c r="C37" s="92" t="s">
        <v>23</v>
      </c>
      <c r="D37" s="93" t="s">
        <v>21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2"/>
    </row>
    <row r="38" spans="1:19" s="24" customFormat="1" ht="16.5" customHeight="1">
      <c r="A38" s="399"/>
      <c r="B38" s="402"/>
      <c r="C38" s="92" t="s">
        <v>24</v>
      </c>
      <c r="D38" s="93" t="s">
        <v>21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1"/>
      <c r="R38" s="161"/>
      <c r="S38" s="162"/>
    </row>
    <row r="39" spans="1:19" s="24" customFormat="1" ht="16.5" customHeight="1" thickBot="1">
      <c r="A39" s="400"/>
      <c r="B39" s="403"/>
      <c r="C39" s="97" t="s">
        <v>25</v>
      </c>
      <c r="D39" s="120" t="s">
        <v>21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4"/>
      <c r="R39" s="164"/>
      <c r="S39" s="165"/>
    </row>
    <row r="40" spans="1:19" s="13" customFormat="1" ht="13.5" customHeight="1">
      <c r="A40" s="334">
        <v>3</v>
      </c>
      <c r="B40" s="337" t="s">
        <v>47</v>
      </c>
      <c r="C40" s="108" t="s">
        <v>20</v>
      </c>
      <c r="D40" s="91" t="s">
        <v>21</v>
      </c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7"/>
      <c r="R40" s="167"/>
      <c r="S40" s="168"/>
    </row>
    <row r="41" spans="1:19" s="2" customFormat="1" ht="15" customHeight="1">
      <c r="A41" s="335"/>
      <c r="B41" s="338"/>
      <c r="C41" s="92" t="s">
        <v>22</v>
      </c>
      <c r="D41" s="93" t="s">
        <v>21</v>
      </c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1"/>
      <c r="R41" s="151"/>
      <c r="S41" s="152"/>
    </row>
    <row r="42" spans="1:19" s="2" customFormat="1" ht="14.25" customHeight="1">
      <c r="A42" s="335"/>
      <c r="B42" s="338"/>
      <c r="C42" s="92" t="s">
        <v>23</v>
      </c>
      <c r="D42" s="93" t="s">
        <v>21</v>
      </c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8"/>
    </row>
    <row r="43" spans="1:19" s="2" customFormat="1" ht="15.75" customHeight="1">
      <c r="A43" s="335"/>
      <c r="B43" s="338"/>
      <c r="C43" s="92" t="s">
        <v>24</v>
      </c>
      <c r="D43" s="93" t="s">
        <v>21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1"/>
      <c r="R43" s="151"/>
      <c r="S43" s="152"/>
    </row>
    <row r="44" spans="1:19" s="2" customFormat="1" ht="15" customHeight="1" thickBot="1">
      <c r="A44" s="336"/>
      <c r="B44" s="339"/>
      <c r="C44" s="97" t="s">
        <v>25</v>
      </c>
      <c r="D44" s="120" t="s">
        <v>21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69"/>
      <c r="R44" s="169"/>
      <c r="S44" s="170"/>
    </row>
    <row r="45" spans="1:19" s="2" customFormat="1" ht="15" customHeight="1">
      <c r="A45" s="334">
        <v>4</v>
      </c>
      <c r="B45" s="340" t="s">
        <v>30</v>
      </c>
      <c r="C45" s="396"/>
      <c r="D45" s="91" t="s">
        <v>21</v>
      </c>
      <c r="E45" s="261">
        <v>0.16292700615630584</v>
      </c>
      <c r="F45" s="261">
        <v>0.16292700615630584</v>
      </c>
      <c r="G45" s="261">
        <v>0.1508583390336165</v>
      </c>
      <c r="H45" s="261">
        <v>0.15085833903361653</v>
      </c>
      <c r="I45" s="261">
        <v>0.14482400547227184</v>
      </c>
      <c r="J45" s="261">
        <v>0.15689267259496117</v>
      </c>
      <c r="K45" s="261">
        <v>0.1689613397176505</v>
      </c>
      <c r="L45" s="261">
        <v>0.16292700615630587</v>
      </c>
      <c r="M45" s="261">
        <v>0.1448240054722719</v>
      </c>
      <c r="N45" s="261">
        <v>0.15085833903361653</v>
      </c>
      <c r="O45" s="261">
        <v>0.15689267259496117</v>
      </c>
      <c r="P45" s="261">
        <v>0.16896133971765054</v>
      </c>
      <c r="Q45" s="261">
        <f>(SUM(E45:J45)/6)</f>
        <v>0.15488122807451296</v>
      </c>
      <c r="R45" s="261">
        <f>(SUM(K45:P45))/6</f>
        <v>0.15890411711540942</v>
      </c>
      <c r="S45" s="279">
        <f>(SUM(E45:P45))/12</f>
        <v>0.15689267259496117</v>
      </c>
    </row>
    <row r="46" spans="1:19" s="2" customFormat="1" ht="15.75" customHeight="1" thickBot="1">
      <c r="A46" s="336"/>
      <c r="B46" s="397"/>
      <c r="C46" s="397"/>
      <c r="D46" s="131" t="s">
        <v>31</v>
      </c>
      <c r="E46" s="132">
        <v>2.93</v>
      </c>
      <c r="F46" s="132">
        <v>2.93</v>
      </c>
      <c r="G46" s="132">
        <v>2.93</v>
      </c>
      <c r="H46" s="132">
        <v>2.93</v>
      </c>
      <c r="I46" s="132">
        <v>2.93</v>
      </c>
      <c r="J46" s="132">
        <v>2.93</v>
      </c>
      <c r="K46" s="132">
        <v>2.93</v>
      </c>
      <c r="L46" s="132">
        <v>2.93</v>
      </c>
      <c r="M46" s="132">
        <v>2.93</v>
      </c>
      <c r="N46" s="132">
        <v>2.93</v>
      </c>
      <c r="O46" s="132">
        <v>2.93</v>
      </c>
      <c r="P46" s="132">
        <v>2.93</v>
      </c>
      <c r="Q46" s="132">
        <v>2.93</v>
      </c>
      <c r="R46" s="132">
        <v>2.93</v>
      </c>
      <c r="S46" s="280">
        <v>2.93</v>
      </c>
    </row>
    <row r="49" ht="12.75">
      <c r="E49" s="71"/>
    </row>
  </sheetData>
  <sheetProtection/>
  <mergeCells count="38">
    <mergeCell ref="A45:A46"/>
    <mergeCell ref="B45:C46"/>
    <mergeCell ref="A30:A34"/>
    <mergeCell ref="B30:B34"/>
    <mergeCell ref="A35:A39"/>
    <mergeCell ref="B35:B39"/>
    <mergeCell ref="A40:A44"/>
    <mergeCell ref="B40:B44"/>
    <mergeCell ref="A15:A19"/>
    <mergeCell ref="B15:B19"/>
    <mergeCell ref="A20:A24"/>
    <mergeCell ref="B20:B24"/>
    <mergeCell ref="A25:A29"/>
    <mergeCell ref="B25:B29"/>
    <mergeCell ref="B11:B14"/>
    <mergeCell ref="J4:J6"/>
    <mergeCell ref="K4:K6"/>
    <mergeCell ref="L4:L6"/>
    <mergeCell ref="M4:M6"/>
    <mergeCell ref="F4:F6"/>
    <mergeCell ref="G4:G6"/>
    <mergeCell ref="S4:S6"/>
    <mergeCell ref="A7:A10"/>
    <mergeCell ref="B7:B10"/>
    <mergeCell ref="H4:H6"/>
    <mergeCell ref="I4:I6"/>
    <mergeCell ref="N4:N6"/>
    <mergeCell ref="O4:O6"/>
    <mergeCell ref="Q4:Q6"/>
    <mergeCell ref="R4:R6"/>
    <mergeCell ref="A1:P1"/>
    <mergeCell ref="A2:P2"/>
    <mergeCell ref="A4:A6"/>
    <mergeCell ref="B4:C6"/>
    <mergeCell ref="D4:D6"/>
    <mergeCell ref="E4:E6"/>
    <mergeCell ref="P4:P6"/>
    <mergeCell ref="A11:A14"/>
  </mergeCells>
  <printOptions/>
  <pageMargins left="0.5905511811023623" right="0" top="0.1968503937007874" bottom="0.1968503937007874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X22"/>
  <sheetViews>
    <sheetView showGridLines="0" zoomScale="85" zoomScaleNormal="85" zoomScalePageLayoutView="0" workbookViewId="0" topLeftCell="C3">
      <pane xSplit="5" ySplit="11" topLeftCell="H14" activePane="bottomRight" state="frozen"/>
      <selection pane="topLeft" activeCell="C3" sqref="C3"/>
      <selection pane="topRight" activeCell="H3" sqref="H3"/>
      <selection pane="bottomLeft" activeCell="C13" sqref="C13"/>
      <selection pane="bottomRight" activeCell="Q30" sqref="Q30"/>
    </sheetView>
  </sheetViews>
  <sheetFormatPr defaultColWidth="14.125" defaultRowHeight="12.75"/>
  <cols>
    <col min="1" max="1" width="14.125" style="186" hidden="1" customWidth="1"/>
    <col min="2" max="2" width="15.00390625" style="187" hidden="1" customWidth="1"/>
    <col min="3" max="3" width="3.75390625" style="187" customWidth="1"/>
    <col min="4" max="4" width="5.25390625" style="187" customWidth="1"/>
    <col min="5" max="5" width="24.375" style="250" customWidth="1"/>
    <col min="6" max="6" width="40.25390625" style="191" customWidth="1"/>
    <col min="7" max="7" width="11.625" style="191" customWidth="1"/>
    <col min="8" max="11" width="12.75390625" style="191" customWidth="1"/>
    <col min="12" max="20" width="10.75390625" style="191" customWidth="1"/>
    <col min="21" max="21" width="12.00390625" style="191" customWidth="1"/>
    <col min="22" max="22" width="11.875" style="191" customWidth="1"/>
    <col min="23" max="23" width="12.375" style="191" customWidth="1"/>
    <col min="24" max="16384" width="14.125" style="191" customWidth="1"/>
  </cols>
  <sheetData>
    <row r="1" spans="1:23" s="175" customFormat="1" ht="11.25" hidden="1">
      <c r="A1" s="172"/>
      <c r="B1" s="173"/>
      <c r="C1" s="173"/>
      <c r="D1" s="173"/>
      <c r="E1" s="173"/>
      <c r="F1" s="174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s="178" customFormat="1" ht="11.25" hidden="1">
      <c r="A2" s="177"/>
      <c r="E2" s="179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3" s="184" customFormat="1" ht="11.25">
      <c r="A3" s="181"/>
      <c r="B3" s="182"/>
      <c r="C3" s="182"/>
      <c r="D3" s="182"/>
      <c r="E3" s="183"/>
      <c r="W3" s="185" t="s">
        <v>64</v>
      </c>
    </row>
    <row r="4" spans="3:24" ht="25.5" customHeight="1">
      <c r="C4" s="188"/>
      <c r="D4" s="404" t="str">
        <f>"Сводное предложение по технологическому расходу электроэнергии (мощности) - потерям в электрических сетях на "&amp;god&amp;" год"</f>
        <v>Сводное предложение по технологическому расходу электроэнергии (мощности) - потерям в электрических сетях на 2016 год</v>
      </c>
      <c r="E4" s="404"/>
      <c r="F4" s="404"/>
      <c r="G4" s="404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</row>
    <row r="5" spans="1:23" s="195" customFormat="1" ht="11.25">
      <c r="A5" s="192"/>
      <c r="B5" s="193"/>
      <c r="C5" s="193"/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</row>
    <row r="6" spans="4:23" ht="30" customHeight="1">
      <c r="D6" s="196" t="s">
        <v>65</v>
      </c>
      <c r="E6" s="197" t="s">
        <v>66</v>
      </c>
      <c r="F6" s="198" t="s">
        <v>67</v>
      </c>
      <c r="G6" s="198" t="s">
        <v>68</v>
      </c>
      <c r="H6" s="199" t="str">
        <f>"План "&amp;god-2&amp;" год"</f>
        <v>План 2014 год</v>
      </c>
      <c r="I6" s="199" t="str">
        <f>"Факт "&amp;god-2&amp;" год"</f>
        <v>Факт 2014 год</v>
      </c>
      <c r="J6" s="199" t="str">
        <f>"План "&amp;god-1&amp;" год"</f>
        <v>План 2015 год</v>
      </c>
      <c r="K6" s="199" t="str">
        <f>"План "&amp;god&amp;" Январь"</f>
        <v>План 2016 Январь</v>
      </c>
      <c r="L6" s="199" t="str">
        <f>"План "&amp;god&amp;" Февраль"</f>
        <v>План 2016 Февраль</v>
      </c>
      <c r="M6" s="199" t="str">
        <f>"План "&amp;god&amp;" Март"</f>
        <v>План 2016 Март</v>
      </c>
      <c r="N6" s="199" t="str">
        <f>"План "&amp;god&amp;" Апрель"</f>
        <v>План 2016 Апрель</v>
      </c>
      <c r="O6" s="199" t="str">
        <f>"План "&amp;god&amp;" Май"</f>
        <v>План 2016 Май</v>
      </c>
      <c r="P6" s="199" t="str">
        <f>"План "&amp;god&amp;" Июнь"</f>
        <v>План 2016 Июнь</v>
      </c>
      <c r="Q6" s="199" t="str">
        <f>"План "&amp;god&amp;" Июль"</f>
        <v>План 2016 Июль</v>
      </c>
      <c r="R6" s="199" t="str">
        <f>"План "&amp;god&amp;" Август"</f>
        <v>План 2016 Август</v>
      </c>
      <c r="S6" s="199" t="str">
        <f>"План "&amp;god&amp;" Сентябрь"</f>
        <v>План 2016 Сентябрь</v>
      </c>
      <c r="T6" s="199" t="str">
        <f>"План "&amp;god&amp;" Октябрь"</f>
        <v>План 2016 Октябрь</v>
      </c>
      <c r="U6" s="199" t="str">
        <f>"План "&amp;god&amp;" Ноябрь"</f>
        <v>План 2016 Ноябрь</v>
      </c>
      <c r="V6" s="199" t="str">
        <f>"План "&amp;god&amp;" Декабрь"</f>
        <v>План 2016 Декабрь</v>
      </c>
      <c r="W6" s="199" t="str">
        <f>"План "&amp;god&amp;" Год"</f>
        <v>План 2016 Год</v>
      </c>
    </row>
    <row r="7" spans="2:23" ht="19.5" customHeight="1">
      <c r="B7" s="200"/>
      <c r="C7" s="200"/>
      <c r="D7" s="405" t="str">
        <f>"Всего по субъекту 
"&amp;region_name</f>
        <v>Всего по субъекту 
г. Москва</v>
      </c>
      <c r="E7" s="405"/>
      <c r="F7" s="201" t="s">
        <v>69</v>
      </c>
      <c r="G7" s="202" t="s">
        <v>70</v>
      </c>
      <c r="H7" s="203">
        <f aca="true" t="shared" si="0" ref="H7:V7">SUMIF($F$13:$F$21,"="&amp;$F$7,H13:H21)</f>
        <v>2.104</v>
      </c>
      <c r="I7" s="203">
        <f t="shared" si="0"/>
        <v>0.804155</v>
      </c>
      <c r="J7" s="203">
        <f t="shared" si="0"/>
        <v>0.84336</v>
      </c>
      <c r="K7" s="203">
        <f t="shared" si="0"/>
        <v>0.07878425897691597</v>
      </c>
      <c r="L7" s="203">
        <f t="shared" si="0"/>
        <v>0.08370827516297324</v>
      </c>
      <c r="M7" s="203">
        <f t="shared" si="0"/>
        <v>0.07755325493040172</v>
      </c>
      <c r="N7" s="203">
        <f t="shared" si="0"/>
        <v>0.07232148773271568</v>
      </c>
      <c r="O7" s="203">
        <f t="shared" si="0"/>
        <v>0.05939594524431539</v>
      </c>
      <c r="P7" s="203">
        <f t="shared" si="0"/>
        <v>0.05693393715128692</v>
      </c>
      <c r="Q7" s="203">
        <f t="shared" si="0"/>
        <v>0.0655509654768872</v>
      </c>
      <c r="R7" s="203">
        <f t="shared" si="0"/>
        <v>0.06528243763340723</v>
      </c>
      <c r="S7" s="203">
        <f t="shared" si="0"/>
        <v>0.05970448071930706</v>
      </c>
      <c r="T7" s="203">
        <f t="shared" si="0"/>
        <v>0.0741679938024872</v>
      </c>
      <c r="U7" s="203">
        <f t="shared" si="0"/>
        <v>0.0787842589769159</v>
      </c>
      <c r="V7" s="203">
        <f t="shared" si="0"/>
        <v>0.08767826321298176</v>
      </c>
      <c r="W7" s="203">
        <f>SUM(K7:V7)</f>
        <v>0.8598655590205954</v>
      </c>
    </row>
    <row r="8" spans="2:23" ht="19.5" customHeight="1">
      <c r="B8" s="200"/>
      <c r="C8" s="200"/>
      <c r="D8" s="405"/>
      <c r="E8" s="405"/>
      <c r="F8" s="201" t="s">
        <v>71</v>
      </c>
      <c r="G8" s="202" t="s">
        <v>31</v>
      </c>
      <c r="H8" s="204">
        <f>IF(H12=0,0,H7/H12)*100</f>
        <v>0.004376436452422505</v>
      </c>
      <c r="I8" s="204">
        <f>IF(I12=0,0,I7/I12)*100</f>
        <v>0.0016981775562782445</v>
      </c>
      <c r="J8" s="204">
        <f>IF(J12=0,0,J7/J12)*100</f>
        <v>0.0017610801843074319</v>
      </c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4">
        <f>IF(W12=0,0,W7/W12)*100</f>
        <v>0.0018135567687235215</v>
      </c>
    </row>
    <row r="9" spans="2:23" ht="19.5" customHeight="1" thickBot="1">
      <c r="B9" s="200"/>
      <c r="C9" s="200"/>
      <c r="D9" s="406"/>
      <c r="E9" s="406"/>
      <c r="F9" s="207" t="s">
        <v>72</v>
      </c>
      <c r="G9" s="208" t="s">
        <v>21</v>
      </c>
      <c r="H9" s="209">
        <f aca="true" t="shared" si="1" ref="H9:V9">SUMIF($F$13:$F$21,"="&amp;$F$9,H13:H21)</f>
        <v>0.446</v>
      </c>
      <c r="I9" s="209">
        <f t="shared" si="1"/>
        <v>0.09522272916335353</v>
      </c>
      <c r="J9" s="209">
        <f t="shared" si="1"/>
        <v>0.1569588956423198</v>
      </c>
      <c r="K9" s="209">
        <f t="shared" si="1"/>
        <v>0.16292700615630584</v>
      </c>
      <c r="L9" s="209">
        <f t="shared" si="1"/>
        <v>0.16292700615630584</v>
      </c>
      <c r="M9" s="209">
        <f t="shared" si="1"/>
        <v>0.1508583390336165</v>
      </c>
      <c r="N9" s="209">
        <f t="shared" si="1"/>
        <v>0.15085833903361653</v>
      </c>
      <c r="O9" s="209">
        <f t="shared" si="1"/>
        <v>0.14482400547227184</v>
      </c>
      <c r="P9" s="209">
        <f t="shared" si="1"/>
        <v>0.15689267259496117</v>
      </c>
      <c r="Q9" s="209">
        <f t="shared" si="1"/>
        <v>0.1689613397176505</v>
      </c>
      <c r="R9" s="209">
        <f t="shared" si="1"/>
        <v>0.16292700615630587</v>
      </c>
      <c r="S9" s="209">
        <f t="shared" si="1"/>
        <v>0.1448240054722719</v>
      </c>
      <c r="T9" s="209">
        <f t="shared" si="1"/>
        <v>0.15085833903361653</v>
      </c>
      <c r="U9" s="209">
        <f t="shared" si="1"/>
        <v>0.15689267259496117</v>
      </c>
      <c r="V9" s="209">
        <f t="shared" si="1"/>
        <v>0.16896133971765054</v>
      </c>
      <c r="W9" s="209">
        <f>SUM(K9:V9)/12</f>
        <v>0.15689267259496117</v>
      </c>
    </row>
    <row r="10" spans="2:23" ht="12" hidden="1" thickBot="1">
      <c r="B10" s="200"/>
      <c r="C10" s="200"/>
      <c r="D10" s="406"/>
      <c r="E10" s="406"/>
      <c r="F10" s="207" t="str">
        <f>"Заявленная мощность потребителей"&amp;IF(regionException_flag=1,", в том числе","")</f>
        <v>Заявленная мощность потребителей</v>
      </c>
      <c r="G10" s="208" t="s">
        <v>21</v>
      </c>
      <c r="H10" s="210">
        <v>7700</v>
      </c>
      <c r="I10" s="210">
        <v>7600</v>
      </c>
      <c r="J10" s="210">
        <v>7688.97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0">
        <v>7530.3283</v>
      </c>
    </row>
    <row r="11" spans="1:23" s="216" customFormat="1" ht="12" hidden="1" thickBot="1">
      <c r="A11" s="212"/>
      <c r="B11" s="173"/>
      <c r="C11" s="173"/>
      <c r="D11" s="406"/>
      <c r="E11" s="406"/>
      <c r="F11" s="213"/>
      <c r="G11" s="214"/>
      <c r="H11" s="215"/>
      <c r="I11" s="215"/>
      <c r="J11" s="215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5"/>
    </row>
    <row r="12" spans="2:23" ht="19.5" customHeight="1" hidden="1">
      <c r="B12" s="200"/>
      <c r="C12" s="200"/>
      <c r="D12" s="406"/>
      <c r="E12" s="406"/>
      <c r="F12" s="207" t="s">
        <v>73</v>
      </c>
      <c r="G12" s="206" t="s">
        <v>70</v>
      </c>
      <c r="H12" s="210">
        <v>48075.6438</v>
      </c>
      <c r="I12" s="210">
        <v>47354</v>
      </c>
      <c r="J12" s="210">
        <v>47888.7905</v>
      </c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0">
        <v>47413.2144</v>
      </c>
    </row>
    <row r="13" spans="2:23" ht="19.5" customHeight="1" hidden="1" thickBot="1">
      <c r="B13" s="200"/>
      <c r="C13" s="200"/>
      <c r="D13" s="407"/>
      <c r="E13" s="407"/>
      <c r="F13" s="217" t="s">
        <v>74</v>
      </c>
      <c r="G13" s="218" t="s">
        <v>21</v>
      </c>
      <c r="H13" s="219">
        <v>8580.338</v>
      </c>
      <c r="I13" s="219">
        <v>8358.53</v>
      </c>
      <c r="J13" s="219">
        <v>8522.7128</v>
      </c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19">
        <v>8327.8492</v>
      </c>
    </row>
    <row r="14" spans="3:23" s="221" customFormat="1" ht="12" thickTop="1">
      <c r="C14" s="222"/>
      <c r="D14" s="408" t="str">
        <f>'[3]Список организаций'!$D$7</f>
        <v>1</v>
      </c>
      <c r="E14" s="412" t="str">
        <f>'[3]Список организаций'!$E$7</f>
        <v>ООО  "СОЦИУМ-СООРУЖЕНИЕ"</v>
      </c>
      <c r="F14" s="223" t="s">
        <v>69</v>
      </c>
      <c r="G14" s="224" t="s">
        <v>70</v>
      </c>
      <c r="H14" s="225">
        <v>2.104</v>
      </c>
      <c r="I14" s="225">
        <v>0.804155</v>
      </c>
      <c r="J14" s="225">
        <v>0.84336</v>
      </c>
      <c r="K14" s="225">
        <v>0.07878425897691597</v>
      </c>
      <c r="L14" s="225">
        <v>0.08370827516297324</v>
      </c>
      <c r="M14" s="225">
        <v>0.07755325493040172</v>
      </c>
      <c r="N14" s="225">
        <v>0.07232148773271568</v>
      </c>
      <c r="O14" s="225">
        <v>0.05939594524431539</v>
      </c>
      <c r="P14" s="225">
        <v>0.05693393715128692</v>
      </c>
      <c r="Q14" s="225">
        <v>0.0655509654768872</v>
      </c>
      <c r="R14" s="225">
        <v>0.06528243763340723</v>
      </c>
      <c r="S14" s="225">
        <v>0.05970448071930706</v>
      </c>
      <c r="T14" s="225">
        <v>0.0741679938024872</v>
      </c>
      <c r="U14" s="225">
        <v>0.0787842589769159</v>
      </c>
      <c r="V14" s="225">
        <v>0.08767826321298176</v>
      </c>
      <c r="W14" s="226">
        <f>SUM(K14:V14)</f>
        <v>0.8598655590205954</v>
      </c>
    </row>
    <row r="15" spans="3:23" s="221" customFormat="1" ht="12.75">
      <c r="C15" s="222"/>
      <c r="D15" s="409"/>
      <c r="E15" s="413"/>
      <c r="F15" s="227" t="s">
        <v>71</v>
      </c>
      <c r="G15" s="228" t="s">
        <v>31</v>
      </c>
      <c r="H15" s="229">
        <f>IF(H19=0,0,H14/H19)*100</f>
        <v>7.10858841813636</v>
      </c>
      <c r="I15" s="229">
        <f aca="true" t="shared" si="2" ref="I15:V15">IF(I19=0,0,I14/I19)*100</f>
        <v>2.9596595192643322</v>
      </c>
      <c r="J15" s="229">
        <f t="shared" si="2"/>
        <v>2.9299955691241673</v>
      </c>
      <c r="K15" s="229">
        <f t="shared" si="2"/>
        <v>2.9287999999999994</v>
      </c>
      <c r="L15" s="229">
        <f t="shared" si="2"/>
        <v>2.9287999999999994</v>
      </c>
      <c r="M15" s="229">
        <f t="shared" si="2"/>
        <v>2.9287999999999994</v>
      </c>
      <c r="N15" s="229">
        <f t="shared" si="2"/>
        <v>2.9288</v>
      </c>
      <c r="O15" s="229">
        <f t="shared" si="2"/>
        <v>2.9288</v>
      </c>
      <c r="P15" s="229">
        <f t="shared" si="2"/>
        <v>2.9288</v>
      </c>
      <c r="Q15" s="229">
        <f t="shared" si="2"/>
        <v>2.9287999999999994</v>
      </c>
      <c r="R15" s="229">
        <f t="shared" si="2"/>
        <v>2.9288000000000003</v>
      </c>
      <c r="S15" s="229">
        <f t="shared" si="2"/>
        <v>2.9288</v>
      </c>
      <c r="T15" s="229">
        <f t="shared" si="2"/>
        <v>2.9288</v>
      </c>
      <c r="U15" s="229">
        <f t="shared" si="2"/>
        <v>2.9287999999999994</v>
      </c>
      <c r="V15" s="229">
        <f t="shared" si="2"/>
        <v>2.9288</v>
      </c>
      <c r="W15" s="229">
        <f>IF(W19=0,0,W14/W19)*100</f>
        <v>2.9288</v>
      </c>
    </row>
    <row r="16" spans="3:23" s="221" customFormat="1" ht="11.25">
      <c r="C16" s="222"/>
      <c r="D16" s="410"/>
      <c r="E16" s="413"/>
      <c r="F16" s="230" t="s">
        <v>72</v>
      </c>
      <c r="G16" s="231" t="s">
        <v>21</v>
      </c>
      <c r="H16" s="232">
        <v>0.446</v>
      </c>
      <c r="I16" s="232">
        <v>0.09522272916335353</v>
      </c>
      <c r="J16" s="232">
        <v>0.1569588956423198</v>
      </c>
      <c r="K16" s="232">
        <v>0.16292700615630584</v>
      </c>
      <c r="L16" s="232">
        <v>0.16292700615630584</v>
      </c>
      <c r="M16" s="232">
        <v>0.1508583390336165</v>
      </c>
      <c r="N16" s="232">
        <v>0.15085833903361653</v>
      </c>
      <c r="O16" s="232">
        <v>0.14482400547227184</v>
      </c>
      <c r="P16" s="232">
        <v>0.15689267259496117</v>
      </c>
      <c r="Q16" s="232">
        <v>0.1689613397176505</v>
      </c>
      <c r="R16" s="232">
        <v>0.16292700615630587</v>
      </c>
      <c r="S16" s="232">
        <v>0.1448240054722719</v>
      </c>
      <c r="T16" s="232">
        <v>0.15085833903361653</v>
      </c>
      <c r="U16" s="232">
        <v>0.15689267259496117</v>
      </c>
      <c r="V16" s="232">
        <v>0.16896133971765054</v>
      </c>
      <c r="W16" s="233">
        <f>SUM(K16:V16)/12</f>
        <v>0.15689267259496117</v>
      </c>
    </row>
    <row r="17" spans="3:23" s="221" customFormat="1" ht="22.5" customHeight="1">
      <c r="C17" s="222"/>
      <c r="D17" s="410"/>
      <c r="E17" s="413"/>
      <c r="F17" s="230" t="str">
        <f>"Заявленная мощность потребителей"&amp;IF(regionException_flag=1,", в том числе","")</f>
        <v>Заявленная мощность потребителей</v>
      </c>
      <c r="G17" s="231" t="s">
        <v>21</v>
      </c>
      <c r="H17" s="232">
        <v>5.2</v>
      </c>
      <c r="I17" s="232">
        <v>5.2</v>
      </c>
      <c r="J17" s="232">
        <v>5.199999999999999</v>
      </c>
      <c r="K17" s="232">
        <v>5.3999999999999995</v>
      </c>
      <c r="L17" s="232">
        <v>5.3999999999999995</v>
      </c>
      <c r="M17" s="232">
        <v>5</v>
      </c>
      <c r="N17" s="232">
        <v>5</v>
      </c>
      <c r="O17" s="232">
        <v>4.799999999999999</v>
      </c>
      <c r="P17" s="232">
        <v>5.199999999999999</v>
      </c>
      <c r="Q17" s="232">
        <v>5.6</v>
      </c>
      <c r="R17" s="232">
        <v>5.3999999999999995</v>
      </c>
      <c r="S17" s="232">
        <v>4.8</v>
      </c>
      <c r="T17" s="232">
        <v>5</v>
      </c>
      <c r="U17" s="232">
        <v>5.2</v>
      </c>
      <c r="V17" s="232">
        <v>5.6</v>
      </c>
      <c r="W17" s="233">
        <f>SUM(K17:V17)/12</f>
        <v>5.199999999999999</v>
      </c>
    </row>
    <row r="18" spans="3:23" s="238" customFormat="1" ht="11.25" customHeight="1" hidden="1">
      <c r="C18" s="234"/>
      <c r="D18" s="410"/>
      <c r="E18" s="413"/>
      <c r="F18" s="235"/>
      <c r="G18" s="236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</row>
    <row r="19" spans="3:23" s="221" customFormat="1" ht="11.25">
      <c r="C19" s="222"/>
      <c r="D19" s="410"/>
      <c r="E19" s="413"/>
      <c r="F19" s="239" t="s">
        <v>73</v>
      </c>
      <c r="G19" s="236" t="s">
        <v>70</v>
      </c>
      <c r="H19" s="232">
        <v>29.598</v>
      </c>
      <c r="I19" s="232">
        <v>27.170524</v>
      </c>
      <c r="J19" s="232">
        <v>28.7836612753683</v>
      </c>
      <c r="K19" s="232">
        <v>2.6899842589769185</v>
      </c>
      <c r="L19" s="232">
        <v>2.8581082751629765</v>
      </c>
      <c r="M19" s="232">
        <v>2.647953254930406</v>
      </c>
      <c r="N19" s="232">
        <v>2.4693214877327128</v>
      </c>
      <c r="O19" s="232">
        <v>2.0279959452443115</v>
      </c>
      <c r="P19" s="232">
        <v>1.943933937151288</v>
      </c>
      <c r="Q19" s="232">
        <v>2.238150965476892</v>
      </c>
      <c r="R19" s="232">
        <v>2.228982437633407</v>
      </c>
      <c r="S19" s="232">
        <v>2.038530480719307</v>
      </c>
      <c r="T19" s="232">
        <v>2.532367993802486</v>
      </c>
      <c r="U19" s="232">
        <v>2.6899842589769163</v>
      </c>
      <c r="V19" s="232">
        <v>2.9936582632129802</v>
      </c>
      <c r="W19" s="233">
        <f>SUM(K19:V19)</f>
        <v>29.358971559020603</v>
      </c>
    </row>
    <row r="20" spans="3:23" s="221" customFormat="1" ht="13.5" thickBot="1">
      <c r="C20" s="222"/>
      <c r="D20" s="411"/>
      <c r="E20" s="414"/>
      <c r="F20" s="240" t="s">
        <v>74</v>
      </c>
      <c r="G20" s="241" t="s">
        <v>21</v>
      </c>
      <c r="H20" s="242">
        <v>5.646</v>
      </c>
      <c r="I20" s="242">
        <v>3.217354176842023</v>
      </c>
      <c r="J20" s="242">
        <v>5.35695889564232</v>
      </c>
      <c r="K20" s="242">
        <v>5.562927006156305</v>
      </c>
      <c r="L20" s="242">
        <v>5.562927006156305</v>
      </c>
      <c r="M20" s="242">
        <v>5.150858339033617</v>
      </c>
      <c r="N20" s="242">
        <v>5.150858339033617</v>
      </c>
      <c r="O20" s="242">
        <v>4.944824005472271</v>
      </c>
      <c r="P20" s="242">
        <v>5.35689267259496</v>
      </c>
      <c r="Q20" s="242">
        <v>5.7689613397176505</v>
      </c>
      <c r="R20" s="242">
        <v>5.562927006156305</v>
      </c>
      <c r="S20" s="242">
        <v>4.944824005472272</v>
      </c>
      <c r="T20" s="242">
        <v>5.150858339033617</v>
      </c>
      <c r="U20" s="242">
        <v>5.356892672594961</v>
      </c>
      <c r="V20" s="242">
        <v>5.7689613397176505</v>
      </c>
      <c r="W20" s="243">
        <f>SUM(K20:V20)/12</f>
        <v>5.35689267259496</v>
      </c>
    </row>
    <row r="21" spans="5:23" ht="12" thickTop="1">
      <c r="E21" s="244"/>
      <c r="F21" s="245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</row>
    <row r="22" spans="5:23" ht="11.25">
      <c r="E22" s="247"/>
      <c r="F22" s="248"/>
      <c r="G22" s="249"/>
      <c r="H22" s="248"/>
      <c r="I22" s="248"/>
      <c r="J22" s="249"/>
      <c r="K22" s="248"/>
      <c r="L22" s="248"/>
      <c r="M22" s="249"/>
      <c r="N22" s="248"/>
      <c r="O22" s="248"/>
      <c r="P22" s="249"/>
      <c r="Q22" s="248"/>
      <c r="R22" s="248"/>
      <c r="S22" s="249"/>
      <c r="T22" s="248"/>
      <c r="U22" s="248"/>
      <c r="V22" s="249"/>
      <c r="W22" s="248"/>
    </row>
  </sheetData>
  <sheetProtection password="FA9C" sheet="1" objects="1" scenarios="1" formatColumns="0" formatRows="0"/>
  <mergeCells count="4">
    <mergeCell ref="D4:G4"/>
    <mergeCell ref="D7:E13"/>
    <mergeCell ref="D14:D20"/>
    <mergeCell ref="E14:E20"/>
  </mergeCells>
  <dataValidations count="2">
    <dataValidation type="decimal" allowBlank="1" showInputMessage="1" showErrorMessage="1" error="Неверное значение. Допускается ввод только действительных числел!" sqref="H14:V20">
      <formula1>-1000000000000000</formula1>
      <formula2>1000000000000000</formula2>
    </dataValidation>
    <dataValidation type="decimal" allowBlank="1" showInputMessage="1" showErrorMessage="1" sqref="H7:W13 W14:W20">
      <formula1>-1000000000000000</formula1>
      <formula2>1000000000000000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Eliseeva</dc:creator>
  <cp:keywords/>
  <dc:description/>
  <cp:lastModifiedBy>Евгения Василенко</cp:lastModifiedBy>
  <cp:lastPrinted>2015-11-24T12:33:41Z</cp:lastPrinted>
  <dcterms:created xsi:type="dcterms:W3CDTF">2005-03-24T12:15:37Z</dcterms:created>
  <dcterms:modified xsi:type="dcterms:W3CDTF">2015-12-22T08:43:02Z</dcterms:modified>
  <cp:category/>
  <cp:version/>
  <cp:contentType/>
  <cp:contentStatus/>
</cp:coreProperties>
</file>