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8475" windowHeight="6090" tabRatio="956" firstSheet="14" activeTab="27"/>
  </bookViews>
  <sheets>
    <sheet name="Р5-8_янв_2014" sheetId="1" state="hidden" r:id="rId1"/>
    <sheet name="Р5-8_фев_2014" sheetId="2" state="hidden" r:id="rId2"/>
    <sheet name="Р5-8_март_2014" sheetId="3" state="hidden" r:id="rId3"/>
    <sheet name="Р5-8_апрель_2014" sheetId="4" state="hidden" r:id="rId4"/>
    <sheet name="Р5-8_май_2014" sheetId="5" state="hidden" r:id="rId5"/>
    <sheet name="Р5-8_июнь_2014 " sheetId="6" state="hidden" r:id="rId6"/>
    <sheet name="Р5-8_июль_2014" sheetId="7" state="hidden" r:id="rId7"/>
    <sheet name="Р5-8_август_2014" sheetId="8" state="hidden" r:id="rId8"/>
    <sheet name="Р5-8_сент_2014" sheetId="9" state="hidden" r:id="rId9"/>
    <sheet name="Р5-8_окт2014 " sheetId="10" state="hidden" r:id="rId10"/>
    <sheet name="Р5-8_ноя2014 " sheetId="11" state="hidden" r:id="rId11"/>
    <sheet name="Р5-8_дек2014" sheetId="12" state="hidden" r:id="rId12"/>
    <sheet name="Р5-8_дек 2014" sheetId="13" state="hidden" r:id="rId13"/>
    <sheet name="Р5-8_2014" sheetId="14" state="hidden" r:id="rId14"/>
    <sheet name="Р5-8_янв 2015" sheetId="15" r:id="rId15"/>
    <sheet name="Р5-8_фев2015 " sheetId="16" r:id="rId16"/>
    <sheet name="Р5-8_март2015" sheetId="17" r:id="rId17"/>
    <sheet name="Р5-8_апрель2015 " sheetId="18" r:id="rId18"/>
    <sheet name="Р5-8_май 2015" sheetId="19" r:id="rId19"/>
    <sheet name="Р5-8_июнь 2015" sheetId="20" r:id="rId20"/>
    <sheet name="Р5-8_июль 2015" sheetId="21" r:id="rId21"/>
    <sheet name="Р5-8_июль2015" sheetId="22" r:id="rId22"/>
    <sheet name="Р5-8_август2015" sheetId="23" r:id="rId23"/>
    <sheet name="Р5-8_сент2015" sheetId="24" r:id="rId24"/>
    <sheet name="Р5-8_окт2015" sheetId="25" r:id="rId25"/>
    <sheet name="Р5-8_ноя2015" sheetId="26" r:id="rId26"/>
    <sheet name="Р5-8_дек2015" sheetId="27" r:id="rId27"/>
    <sheet name="ФАКТ 2015" sheetId="28" r:id="rId28"/>
  </sheets>
  <definedNames>
    <definedName name="_xlfn.FLOOR.PRECISE" hidden="1">#NAME?</definedName>
    <definedName name="_xlnm.Print_Area" localSheetId="13">'Р5-8_2014'!$A$1:$L$57</definedName>
    <definedName name="_xlnm.Print_Area" localSheetId="7">'Р5-8_август_2014'!$A$1:$L$62</definedName>
    <definedName name="_xlnm.Print_Area" localSheetId="22">'Р5-8_август2015'!$A$1:$L$62</definedName>
    <definedName name="_xlnm.Print_Area" localSheetId="3">'Р5-8_апрель_2014'!$A$1:$L$62</definedName>
    <definedName name="_xlnm.Print_Area" localSheetId="17">'Р5-8_апрель2015 '!$A$1:$L$62</definedName>
    <definedName name="_xlnm.Print_Area" localSheetId="12">'Р5-8_дек 2014'!$A$1:$L$62</definedName>
    <definedName name="_xlnm.Print_Area" localSheetId="11">'Р5-8_дек2014'!$A$1:$L$62</definedName>
    <definedName name="_xlnm.Print_Area" localSheetId="26">'Р5-8_дек2015'!$A$1:$L$62</definedName>
    <definedName name="_xlnm.Print_Area" localSheetId="20">'Р5-8_июль 2015'!$A$1:$L$62</definedName>
    <definedName name="_xlnm.Print_Area" localSheetId="6">'Р5-8_июль_2014'!$A$1:$L$62</definedName>
    <definedName name="_xlnm.Print_Area" localSheetId="21">'Р5-8_июль2015'!$A$1:$L$62</definedName>
    <definedName name="_xlnm.Print_Area" localSheetId="19">'Р5-8_июнь 2015'!$A$1:$L$62</definedName>
    <definedName name="_xlnm.Print_Area" localSheetId="5">'Р5-8_июнь_2014 '!$A$1:$L$62</definedName>
    <definedName name="_xlnm.Print_Area" localSheetId="18">'Р5-8_май 2015'!$A$1:$L$62</definedName>
    <definedName name="_xlnm.Print_Area" localSheetId="4">'Р5-8_май_2014'!$A$1:$L$62</definedName>
    <definedName name="_xlnm.Print_Area" localSheetId="2">'Р5-8_март_2014'!$A$1:$L$62</definedName>
    <definedName name="_xlnm.Print_Area" localSheetId="16">'Р5-8_март2015'!$A$1:$L$62</definedName>
    <definedName name="_xlnm.Print_Area" localSheetId="10">'Р5-8_ноя2014 '!$A$1:$L$62</definedName>
    <definedName name="_xlnm.Print_Area" localSheetId="25">'Р5-8_ноя2015'!$A$1:$L$62</definedName>
    <definedName name="_xlnm.Print_Area" localSheetId="9">'Р5-8_окт2014 '!$A$1:$L$62</definedName>
    <definedName name="_xlnm.Print_Area" localSheetId="24">'Р5-8_окт2015'!$A$1:$L$62</definedName>
    <definedName name="_xlnm.Print_Area" localSheetId="8">'Р5-8_сент_2014'!$A$1:$L$62</definedName>
    <definedName name="_xlnm.Print_Area" localSheetId="23">'Р5-8_сент2015'!$A$1:$L$62</definedName>
    <definedName name="_xlnm.Print_Area" localSheetId="1">'Р5-8_фев_2014'!$A$1:$L$62</definedName>
    <definedName name="_xlnm.Print_Area" localSheetId="15">'Р5-8_фев2015 '!$A$1:$L$62</definedName>
    <definedName name="_xlnm.Print_Area" localSheetId="14">'Р5-8_янв 2015'!$A$1:$L$62</definedName>
    <definedName name="_xlnm.Print_Area" localSheetId="0">'Р5-8_янв_2014'!$A$1:$L$62</definedName>
  </definedNames>
  <calcPr fullCalcOnLoad="1"/>
</workbook>
</file>

<file path=xl/sharedStrings.xml><?xml version="1.0" encoding="utf-8"?>
<sst xmlns="http://schemas.openxmlformats.org/spreadsheetml/2006/main" count="4247" uniqueCount="180">
  <si>
    <t>ОАО "Мосэнергосбыт"</t>
  </si>
  <si>
    <t>к дополнительному соглашению</t>
  </si>
  <si>
    <t>Приложение № 3</t>
  </si>
  <si>
    <t>ВН</t>
  </si>
  <si>
    <t>кВт.ч</t>
  </si>
  <si>
    <t>2.1.</t>
  </si>
  <si>
    <t>%</t>
  </si>
  <si>
    <t xml:space="preserve">к Договору оказания услуг </t>
  </si>
  <si>
    <t>по передаче электрической энергии</t>
  </si>
  <si>
    <t>№№ пп</t>
  </si>
  <si>
    <t>Показатели</t>
  </si>
  <si>
    <t>Ед.           измер.</t>
  </si>
  <si>
    <t>Факт</t>
  </si>
  <si>
    <t xml:space="preserve">Без приборов учёта </t>
  </si>
  <si>
    <t>Всего</t>
  </si>
  <si>
    <t>СН1</t>
  </si>
  <si>
    <t>СН2</t>
  </si>
  <si>
    <t>НН</t>
  </si>
  <si>
    <t>1.1</t>
  </si>
  <si>
    <t>1.1.1.</t>
  </si>
  <si>
    <t>1.1.2.</t>
  </si>
  <si>
    <t>1.1.3.</t>
  </si>
  <si>
    <t>1.2</t>
  </si>
  <si>
    <t>1.2.1.</t>
  </si>
  <si>
    <t>1.2.2</t>
  </si>
  <si>
    <t>1.3</t>
  </si>
  <si>
    <t>1.3.1</t>
  </si>
  <si>
    <t>1.3.2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</si>
  <si>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</si>
  <si>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</si>
  <si>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</si>
  <si>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1.4.1.</t>
  </si>
  <si>
    <t>1.4.2.</t>
  </si>
  <si>
    <t>2.</t>
  </si>
  <si>
    <t>2.3.1.</t>
  </si>
  <si>
    <t>2.3.2.</t>
  </si>
  <si>
    <t>2.3.3.</t>
  </si>
  <si>
    <t>2.3.4.</t>
  </si>
  <si>
    <t>2.3.5.</t>
  </si>
  <si>
    <t>2.4</t>
  </si>
  <si>
    <t>Потребителям Заказчика по договору купли продажи.</t>
  </si>
  <si>
    <t>3</t>
  </si>
  <si>
    <t>Потери в сетях факт:</t>
  </si>
  <si>
    <t>(п.1. - п.2.)</t>
  </si>
  <si>
    <t>4</t>
  </si>
  <si>
    <t>(п.3/п.1)*100</t>
  </si>
  <si>
    <t>1.1.4.</t>
  </si>
  <si>
    <t xml:space="preserve"> Отпущено в сеть Исполнителя  из сетей ОАО "МОЭСК" через  сеть ОАО "РЖД"</t>
  </si>
  <si>
    <t>5</t>
  </si>
  <si>
    <t>Объем э/э для оплаты по договору по передаче э/э</t>
  </si>
  <si>
    <t>м.п.</t>
  </si>
  <si>
    <t>к Регламенту (Приложению № 5)</t>
  </si>
  <si>
    <t>г.Москва</t>
  </si>
  <si>
    <t>Потребителям, обслуживаемым ГО</t>
  </si>
  <si>
    <t>Потребителям обслуживаемым ОКП</t>
  </si>
  <si>
    <t>2.2</t>
  </si>
  <si>
    <t>Собственные нужды МЭС</t>
  </si>
  <si>
    <t>2.3</t>
  </si>
  <si>
    <t>В.т.ч.Транзит</t>
  </si>
  <si>
    <t>Потребители других энергосбытовых организаций (Не потребители Заказчика)</t>
  </si>
  <si>
    <t>2.5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</si>
  <si>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</si>
  <si>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</si>
  <si>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Отпуск в сеть ПЛАН</t>
  </si>
  <si>
    <t>Полезный отпуск ПЛАН</t>
  </si>
  <si>
    <t>Потери в сетях ПЛАН:</t>
  </si>
  <si>
    <t>Полезный отпуск всего: (п.2.1.+2.2.+2.3.+2.4.+2.5.+2.6. )</t>
  </si>
  <si>
    <t>2.1.1.</t>
  </si>
  <si>
    <t>2.1.2.1</t>
  </si>
  <si>
    <t>2.1.2</t>
  </si>
  <si>
    <t>Потребителям, обслуживаемым отделениями Заказчика (п.2.1.1+2.1.2)</t>
  </si>
  <si>
    <t>ОАО "ОЭК"</t>
  </si>
  <si>
    <t>Приложение № Р5-8</t>
  </si>
  <si>
    <t xml:space="preserve">По приборам учёта </t>
  </si>
  <si>
    <t>ООО "ВПК-Сооружение"</t>
  </si>
  <si>
    <t>от 08.06.2012 г. № 66-341</t>
  </si>
  <si>
    <t>от 09.06.2012 г. № КМ/1н</t>
  </si>
  <si>
    <t>Директор по транспорту электрической энергии</t>
  </si>
  <si>
    <t>Начальник ОВсСО</t>
  </si>
  <si>
    <t>______________________/Бочков А.В.</t>
  </si>
  <si>
    <t>____________________/ Мальцев В.Ю.</t>
  </si>
  <si>
    <t>Всего потребителям, обслуживаемым ГО (п.2.1.1.1+2.1.1.2+2.1.1.3+2.1.1.4)</t>
  </si>
  <si>
    <t>2.1.1.1</t>
  </si>
  <si>
    <t>2.1.1.2</t>
  </si>
  <si>
    <t>2.1.1.3</t>
  </si>
  <si>
    <t>2.1.1.4</t>
  </si>
  <si>
    <t>Транзит (п.2.3.1.+2.3.2.+2.3.3.+2.3.4.+2.3.5.)</t>
  </si>
  <si>
    <t>по дов. № 69/02 от 08.02.2013 г.</t>
  </si>
  <si>
    <t>Отпущено в сеть Исполнителя-2  (п.1.1+ п.1.2 +п.1.3.+ п.1.4.);                    в том числе</t>
  </si>
  <si>
    <t>ВСЕГО отпущено в сеть Исполнителя-2 из сети МОЭСК (1.1.1.+1.1.2.+.1.1.3.)</t>
  </si>
  <si>
    <t>Отпущено в сеть Исполнителя-2 из сетей МКС-филиал ОАО "МОЭСК"</t>
  </si>
  <si>
    <t>Отпущено в сеть Исполнителя-2 из сетей МОЭСК по________________ филиалу</t>
  </si>
  <si>
    <t>Отпущено в сеть Исполнителя-2  из сетей ОАО "МОЭСК"                              через сеть ТСО-потребителя (или потребителя)</t>
  </si>
  <si>
    <t>ВСЕГО отпущено  в сеть Исполнителя-2 из сети МП МЭС филиала ОАО "ФСК ЕЭС" (1.2.1+1.2.2)</t>
  </si>
  <si>
    <t>Отпущено в сеть Исполнителя-2 из сети  МП МЭС филиала ОАО "ФСК ЕЭС"</t>
  </si>
  <si>
    <t>Отпущено в сеть Исполнителя-2  из сети МП МЭС филиала ОАО "ФСК ЕЭС" через сеть ТСО-потребителя (или потребителя)</t>
  </si>
  <si>
    <t>ВСЕГО отпущено в сеть Исполнителя-2 от Генерирующих компаний (ТЭЦ, ГЭС,ГРЭС) (1.3.1.+1.3.2.+1.3.3.)</t>
  </si>
  <si>
    <t>Отпущено в сеть Исполнителя-2 от Генерирующих компаний                                                         (ТЭЦ, ГЭС,ГРЭС)</t>
  </si>
  <si>
    <t>Отпущено в сеть Исполнителя-2 от Генерирующих компаний                         (ТЭЦ, ГЭС,ГРЭС)</t>
  </si>
  <si>
    <t>Отпущено всего в сеть Исполнителя-2 из других сетей (п.1.4.1+1.4.2.)</t>
  </si>
  <si>
    <t>Отпущено в сеть Исполнителя-2 из  смежных сетей ТСО</t>
  </si>
  <si>
    <t>Отпущено в сеть Исполнителя-2 от прочих субъектов</t>
  </si>
  <si>
    <t>В.т.ч.Собственное потребление Исполнителя-2</t>
  </si>
  <si>
    <t>Баланс за январь 2014 года</t>
  </si>
  <si>
    <t>по дов. №  1-1467 от 16.12.2013 г.</t>
  </si>
  <si>
    <t>Генеральный директор</t>
  </si>
  <si>
    <t>____________________/ Ашурбейли Р.И.</t>
  </si>
  <si>
    <t>Баланс за февраль 2014 года</t>
  </si>
  <si>
    <t>по дов. № 40/02 от 07.02.2014 г.</t>
  </si>
  <si>
    <t>Баланс за март 2014 года</t>
  </si>
  <si>
    <t>Баланс за апрель 2014 года</t>
  </si>
  <si>
    <t>Баланс за май 2014 года</t>
  </si>
  <si>
    <t>по дов. № 166/05 от 19.05.2014 г.</t>
  </si>
  <si>
    <t>Баланс за июнь 2014 года</t>
  </si>
  <si>
    <t>Баланс за июль 2014 года</t>
  </si>
  <si>
    <t>Баланс за август 2014 года</t>
  </si>
  <si>
    <t>Баланс за сентябрь 2014 года</t>
  </si>
  <si>
    <t>Баланс за октябрь 2014 года</t>
  </si>
  <si>
    <t>Баланс за ноябрь 2014 года</t>
  </si>
  <si>
    <t>Баланс за декабрь 2014 года</t>
  </si>
  <si>
    <t>Баланс электрической энергии за 2014 год</t>
  </si>
  <si>
    <t>Отпущено в сеть Исполнителя-2  (п.1.1+ п.1.2 +п.1.3.+ п.1.4.);
в том числе</t>
  </si>
  <si>
    <t>Баланс за январь 2015 года</t>
  </si>
  <si>
    <t>______________________/_______________</t>
  </si>
  <si>
    <t>ООО "СОЦИУМ-СООРУЖЕНИЕ"</t>
  </si>
  <si>
    <t>Баланс за февраль 2015 года</t>
  </si>
  <si>
    <t>Баланс за март 2015 года</t>
  </si>
  <si>
    <t>____________________/ Давлетшин М.Г.</t>
  </si>
  <si>
    <t xml:space="preserve">Заместитель генерального директора - </t>
  </si>
  <si>
    <t>главный инженер</t>
  </si>
  <si>
    <t>по дов. б/н от 01.04.2015 г</t>
  </si>
  <si>
    <t>Баланс за апрель 2015 года</t>
  </si>
  <si>
    <t>Баланс за май 2015 года</t>
  </si>
  <si>
    <t xml:space="preserve">по дов. № 180/05 от 19.05.2015 </t>
  </si>
  <si>
    <t>Баланс за июнь 2015 года</t>
  </si>
  <si>
    <t>ПАО "Мосэнергосбыт"</t>
  </si>
  <si>
    <t>Баланс за июль 2015 года</t>
  </si>
  <si>
    <t>Отпущено в сеть Исполнителя-2 из сети  МП МЭС филиала ПАО "ФСК ЕЭС"</t>
  </si>
  <si>
    <t>Отпущено в сеть Исполнителя-2  из сети МП МЭС филиала ПАО "ФСК ЕЭС" через сеть ТСО-потребителя (или потребителя)</t>
  </si>
  <si>
    <t>Отпущено в сеть Исполнителя-2 из сетей МКС-филиал ПАО "МОЭСК"</t>
  </si>
  <si>
    <t>Отпущено в сеть Исполнителя-2 из сетей МОЭСК ёпо________________ филиалу</t>
  </si>
  <si>
    <t>Отпущено в сеть Исполнителя-2  из сетей ПАО "МОЭСК"                              через сеть ТСО-потребителя (или потребителя)</t>
  </si>
  <si>
    <t>ВСЕГО отпущено  в сеть Исполнителя-2 из сети МП МЭС филиала ПАО "ФСК ЕЭС" (1.2.1+1.2.2)</t>
  </si>
  <si>
    <t>____________________/ Городков В.С.</t>
  </si>
  <si>
    <t>Баланс за август 2015 года</t>
  </si>
  <si>
    <t>Баланс за сентябрь 2015 года</t>
  </si>
  <si>
    <t>Баланс за октябрь 2015 года</t>
  </si>
  <si>
    <t xml:space="preserve">по дов. № 683/10 от 12.10.2015 </t>
  </si>
  <si>
    <t>АО "ОЭК"</t>
  </si>
  <si>
    <t>Баланс за ноябрь 2015 года</t>
  </si>
  <si>
    <t xml:space="preserve">Генеральный директор </t>
  </si>
  <si>
    <t>Баланс за декабрь 2015 года</t>
  </si>
  <si>
    <t>2015
факт/
план</t>
  </si>
  <si>
    <t xml:space="preserve">Отпуск в сеть </t>
  </si>
  <si>
    <t>Покупка потерь</t>
  </si>
  <si>
    <t>Полезный отпуск</t>
  </si>
  <si>
    <t>Услуги по передаче ЭЭ</t>
  </si>
  <si>
    <t>Кол-во
всего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</si>
  <si>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</si>
  <si>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</si>
  <si>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</si>
  <si>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</si>
  <si>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</si>
  <si>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</si>
  <si>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Одност. тариф на услуги по передаче, руб./кВт*ч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</si>
  <si>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</si>
  <si>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</si>
  <si>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</si>
  <si>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</si>
  <si>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</si>
  <si>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</si>
  <si>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</si>
  <si>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</si>
  <si>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</si>
  <si>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</si>
  <si>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</si>
  <si>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</si>
  <si>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</si>
  <si>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Полезный отпуск потребителей</t>
  </si>
  <si>
    <t>Фактические данные о покупке потерь 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</si>
</sst>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_ ;\-#,##0\ "/>
    <numFmt numFmtId="178" formatCode="_(&quot;$&quot;* #,##0.00_);_(&quot;$&quot;* \(#,##0.00\);_(&quot;$&quot;* &quot;-&quot;??_);_(@_)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#,##0_ ;[Red]\-#,##0\ "/>
    <numFmt numFmtId="187" formatCode="[$-FC19]d\ mmmm\ yyyy\ &quot;г.&quot;"/>
    <numFmt numFmtId="188" formatCode="#,##0.00000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color indexed="10"/>
      <name val="Times New Roman"/>
      <family val="1"/>
    </font>
    <font>
      <sz val="16"/>
      <color indexed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6" borderId="0" xfId="0" applyFont="1" applyFill="1" applyAlignment="1">
      <alignment/>
    </xf>
    <xf numFmtId="0" fontId="20" fillId="0" borderId="0" xfId="0" applyFont="1" applyAlignment="1">
      <alignment/>
    </xf>
    <xf numFmtId="0" fontId="20" fillId="36" borderId="0" xfId="0" applyFont="1" applyFill="1" applyAlignment="1">
      <alignment horizontal="left"/>
    </xf>
    <xf numFmtId="0" fontId="20" fillId="36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9" fillId="36" borderId="0" xfId="0" applyFont="1" applyFill="1" applyAlignment="1">
      <alignment horizontal="justify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 wrapText="1"/>
    </xf>
    <xf numFmtId="3" fontId="9" fillId="37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186" fontId="10" fillId="33" borderId="10" xfId="0" applyNumberFormat="1" applyFont="1" applyFill="1" applyBorder="1" applyAlignment="1">
      <alignment horizontal="center" vertical="center" wrapText="1"/>
    </xf>
    <xf numFmtId="186" fontId="9" fillId="37" borderId="10" xfId="0" applyNumberFormat="1" applyFont="1" applyFill="1" applyBorder="1" applyAlignment="1">
      <alignment horizontal="center" vertical="center" wrapText="1"/>
    </xf>
    <xf numFmtId="186" fontId="9" fillId="37" borderId="11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center" vertical="center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6" fontId="4" fillId="36" borderId="11" xfId="0" applyNumberFormat="1" applyFont="1" applyFill="1" applyBorder="1" applyAlignment="1">
      <alignment horizontal="center" vertical="center" wrapText="1"/>
    </xf>
    <xf numFmtId="186" fontId="9" fillId="34" borderId="11" xfId="0" applyNumberFormat="1" applyFont="1" applyFill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86" fontId="10" fillId="36" borderId="10" xfId="0" applyNumberFormat="1" applyFont="1" applyFill="1" applyBorder="1" applyAlignment="1">
      <alignment horizontal="center" vertical="center" wrapText="1"/>
    </xf>
    <xf numFmtId="186" fontId="10" fillId="34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0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center" vertical="center" wrapText="1"/>
    </xf>
    <xf numFmtId="3" fontId="9" fillId="37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186" fontId="10" fillId="33" borderId="16" xfId="0" applyNumberFormat="1" applyFont="1" applyFill="1" applyBorder="1" applyAlignment="1">
      <alignment horizontal="center" vertical="center" wrapText="1"/>
    </xf>
    <xf numFmtId="186" fontId="9" fillId="37" borderId="14" xfId="0" applyNumberFormat="1" applyFont="1" applyFill="1" applyBorder="1" applyAlignment="1">
      <alignment horizontal="center" vertical="center" wrapText="1"/>
    </xf>
    <xf numFmtId="186" fontId="4" fillId="34" borderId="14" xfId="0" applyNumberFormat="1" applyFont="1" applyFill="1" applyBorder="1" applyAlignment="1">
      <alignment horizontal="center" vertical="center" wrapText="1"/>
    </xf>
    <xf numFmtId="186" fontId="5" fillId="34" borderId="14" xfId="0" applyNumberFormat="1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3" fontId="9" fillId="37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9" fillId="37" borderId="17" xfId="0" applyNumberFormat="1" applyFont="1" applyFill="1" applyBorder="1" applyAlignment="1">
      <alignment horizontal="center" vertical="center" wrapText="1"/>
    </xf>
    <xf numFmtId="0" fontId="4" fillId="37" borderId="18" xfId="0" applyNumberFormat="1" applyFont="1" applyFill="1" applyBorder="1" applyAlignment="1">
      <alignment horizontal="center" vertical="center" wrapText="1"/>
    </xf>
    <xf numFmtId="186" fontId="5" fillId="34" borderId="18" xfId="0" applyNumberFormat="1" applyFont="1" applyFill="1" applyBorder="1" applyAlignment="1">
      <alignment horizontal="center" vertical="center" wrapText="1"/>
    </xf>
    <xf numFmtId="186" fontId="10" fillId="36" borderId="18" xfId="0" applyNumberFormat="1" applyFont="1" applyFill="1" applyBorder="1" applyAlignment="1">
      <alignment horizontal="center" vertical="center" wrapText="1"/>
    </xf>
    <xf numFmtId="186" fontId="10" fillId="34" borderId="18" xfId="0" applyNumberFormat="1" applyFont="1" applyFill="1" applyBorder="1" applyAlignment="1">
      <alignment horizontal="center" vertical="center" wrapText="1"/>
    </xf>
    <xf numFmtId="186" fontId="5" fillId="34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9" fillId="36" borderId="11" xfId="0" applyNumberFormat="1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0" fontId="64" fillId="0" borderId="0" xfId="54" applyFont="1">
      <alignment/>
      <protection/>
    </xf>
    <xf numFmtId="0" fontId="0" fillId="0" borderId="0" xfId="0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right" vertical="center" wrapText="1"/>
    </xf>
    <xf numFmtId="3" fontId="0" fillId="38" borderId="10" xfId="0" applyNumberFormat="1" applyFill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3" fontId="45" fillId="38" borderId="10" xfId="0" applyNumberFormat="1" applyFont="1" applyFill="1" applyBorder="1" applyAlignment="1">
      <alignment horizontal="right" vertical="center" wrapText="1"/>
    </xf>
    <xf numFmtId="188" fontId="45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 horizontal="right" vertical="center" wrapText="1"/>
    </xf>
    <xf numFmtId="4" fontId="0" fillId="7" borderId="10" xfId="0" applyNumberFormat="1" applyFill="1" applyBorder="1" applyAlignment="1">
      <alignment horizontal="right" vertical="center" wrapText="1"/>
    </xf>
    <xf numFmtId="184" fontId="0" fillId="38" borderId="10" xfId="0" applyNumberFormat="1" applyFill="1" applyBorder="1" applyAlignment="1">
      <alignment horizontal="center" vertical="center" wrapText="1"/>
    </xf>
    <xf numFmtId="2" fontId="45" fillId="4" borderId="16" xfId="0" applyNumberFormat="1" applyFont="1" applyFill="1" applyBorder="1" applyAlignment="1">
      <alignment horizontal="right" vertical="center" wrapText="1"/>
    </xf>
    <xf numFmtId="188" fontId="0" fillId="38" borderId="10" xfId="0" applyNumberFormat="1" applyFill="1" applyBorder="1" applyAlignment="1">
      <alignment horizontal="right" vertical="center" wrapText="1"/>
    </xf>
    <xf numFmtId="3" fontId="45" fillId="0" borderId="11" xfId="54" applyNumberFormat="1" applyFont="1" applyBorder="1" applyAlignment="1">
      <alignment horizontal="right" vertical="center" wrapText="1"/>
      <protection/>
    </xf>
    <xf numFmtId="3" fontId="47" fillId="38" borderId="10" xfId="54" applyNumberFormat="1" applyFill="1" applyBorder="1" applyAlignment="1">
      <alignment horizontal="right" vertical="center" wrapText="1"/>
      <protection/>
    </xf>
    <xf numFmtId="188" fontId="47" fillId="38" borderId="10" xfId="54" applyNumberFormat="1" applyFill="1" applyBorder="1" applyAlignment="1">
      <alignment horizontal="right" vertical="center" wrapText="1"/>
      <protection/>
    </xf>
    <xf numFmtId="188" fontId="47" fillId="0" borderId="10" xfId="54" applyNumberFormat="1" applyBorder="1" applyAlignment="1">
      <alignment horizontal="right" vertical="center" wrapText="1"/>
      <protection/>
    </xf>
    <xf numFmtId="3" fontId="45" fillId="2" borderId="10" xfId="0" applyNumberFormat="1" applyFont="1" applyFill="1" applyBorder="1" applyAlignment="1">
      <alignment horizontal="right" vertical="center" wrapText="1"/>
    </xf>
    <xf numFmtId="4" fontId="45" fillId="0" borderId="11" xfId="54" applyNumberFormat="1" applyFont="1" applyBorder="1" applyAlignment="1">
      <alignment horizontal="right" vertical="center" wrapText="1"/>
      <protection/>
    </xf>
    <xf numFmtId="3" fontId="45" fillId="38" borderId="10" xfId="54" applyNumberFormat="1" applyFont="1" applyFill="1" applyBorder="1" applyAlignment="1">
      <alignment horizontal="right" vertical="center" wrapText="1"/>
      <protection/>
    </xf>
    <xf numFmtId="188" fontId="45" fillId="38" borderId="10" xfId="54" applyNumberFormat="1" applyFont="1" applyFill="1" applyBorder="1" applyAlignment="1">
      <alignment horizontal="right" vertical="center" wrapText="1"/>
      <protection/>
    </xf>
    <xf numFmtId="188" fontId="45" fillId="0" borderId="10" xfId="54" applyNumberFormat="1" applyFont="1" applyBorder="1" applyAlignment="1">
      <alignment horizontal="right" vertical="center" wrapText="1"/>
      <protection/>
    </xf>
    <xf numFmtId="0" fontId="45" fillId="0" borderId="20" xfId="0" applyFont="1" applyBorder="1" applyAlignment="1">
      <alignment horizontal="left" vertical="center" wrapText="1"/>
    </xf>
    <xf numFmtId="188" fontId="45" fillId="0" borderId="11" xfId="54" applyNumberFormat="1" applyFont="1" applyBorder="1" applyAlignment="1">
      <alignment horizontal="right" vertical="center" wrapText="1"/>
      <protection/>
    </xf>
    <xf numFmtId="3" fontId="45" fillId="2" borderId="11" xfId="0" applyNumberFormat="1" applyFont="1" applyFill="1" applyBorder="1" applyAlignment="1">
      <alignment horizontal="right" vertical="center" wrapText="1"/>
    </xf>
    <xf numFmtId="0" fontId="55" fillId="0" borderId="21" xfId="0" applyFont="1" applyBorder="1" applyAlignment="1">
      <alignment horizontal="right" vertical="center" wrapText="1"/>
    </xf>
    <xf numFmtId="3" fontId="65" fillId="2" borderId="22" xfId="0" applyNumberFormat="1" applyFont="1" applyFill="1" applyBorder="1" applyAlignment="1">
      <alignment horizontal="right" vertical="center" wrapText="1"/>
    </xf>
    <xf numFmtId="4" fontId="55" fillId="0" borderId="22" xfId="0" applyNumberFormat="1" applyFont="1" applyBorder="1" applyAlignment="1">
      <alignment horizontal="right" vertical="center" wrapText="1"/>
    </xf>
    <xf numFmtId="3" fontId="55" fillId="38" borderId="22" xfId="0" applyNumberFormat="1" applyFont="1" applyFill="1" applyBorder="1" applyAlignment="1">
      <alignment horizontal="right" vertical="center" wrapText="1"/>
    </xf>
    <xf numFmtId="3" fontId="45" fillId="38" borderId="11" xfId="0" applyNumberFormat="1" applyFont="1" applyFill="1" applyBorder="1" applyAlignment="1">
      <alignment horizontal="right" vertical="center" wrapText="1"/>
    </xf>
    <xf numFmtId="3" fontId="45" fillId="38" borderId="11" xfId="54" applyNumberFormat="1" applyFont="1" applyFill="1" applyBorder="1" applyAlignment="1">
      <alignment horizontal="right" vertical="center" wrapText="1"/>
      <protection/>
    </xf>
    <xf numFmtId="188" fontId="45" fillId="38" borderId="11" xfId="54" applyNumberFormat="1" applyFont="1" applyFill="1" applyBorder="1" applyAlignment="1">
      <alignment horizontal="right" vertical="center" wrapText="1"/>
      <protection/>
    </xf>
    <xf numFmtId="4" fontId="0" fillId="7" borderId="11" xfId="0" applyNumberFormat="1" applyFill="1" applyBorder="1" applyAlignment="1">
      <alignment horizontal="right" vertical="center" wrapText="1"/>
    </xf>
    <xf numFmtId="184" fontId="0" fillId="38" borderId="11" xfId="0" applyNumberFormat="1" applyFill="1" applyBorder="1" applyAlignment="1">
      <alignment horizontal="center" vertical="center" wrapText="1"/>
    </xf>
    <xf numFmtId="2" fontId="45" fillId="4" borderId="14" xfId="0" applyNumberFormat="1" applyFont="1" applyFill="1" applyBorder="1" applyAlignment="1">
      <alignment horizontal="right" vertical="center" wrapText="1"/>
    </xf>
    <xf numFmtId="2" fontId="55" fillId="0" borderId="22" xfId="0" applyNumberFormat="1" applyFont="1" applyBorder="1" applyAlignment="1">
      <alignment horizontal="right" vertical="center" wrapText="1"/>
    </xf>
    <xf numFmtId="2" fontId="55" fillId="4" borderId="23" xfId="0" applyNumberFormat="1" applyFont="1" applyFill="1" applyBorder="1" applyAlignment="1">
      <alignment horizontal="right" vertical="center" wrapText="1"/>
    </xf>
    <xf numFmtId="0" fontId="20" fillId="36" borderId="0" xfId="0" applyFont="1" applyFill="1" applyAlignment="1">
      <alignment horizontal="left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44" fontId="9" fillId="37" borderId="12" xfId="43" applyFont="1" applyFill="1" applyBorder="1" applyAlignment="1">
      <alignment horizontal="left" wrapText="1"/>
    </xf>
    <xf numFmtId="44" fontId="9" fillId="37" borderId="24" xfId="43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vertical="center" wrapText="1"/>
    </xf>
    <xf numFmtId="0" fontId="9" fillId="35" borderId="11" xfId="0" applyNumberFormat="1" applyFont="1" applyFill="1" applyBorder="1" applyAlignment="1">
      <alignment horizontal="left" vertical="center" wrapText="1"/>
    </xf>
    <xf numFmtId="0" fontId="14" fillId="35" borderId="25" xfId="0" applyFont="1" applyFill="1" applyBorder="1" applyAlignment="1">
      <alignment vertical="center" wrapText="1"/>
    </xf>
    <xf numFmtId="49" fontId="9" fillId="37" borderId="12" xfId="0" applyNumberFormat="1" applyFont="1" applyFill="1" applyBorder="1" applyAlignment="1">
      <alignment horizontal="left" vertical="center" wrapText="1"/>
    </xf>
    <xf numFmtId="49" fontId="9" fillId="37" borderId="24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9" fillId="37" borderId="12" xfId="0" applyNumberFormat="1" applyFont="1" applyFill="1" applyBorder="1" applyAlignment="1">
      <alignment horizontal="left" vertical="center" wrapText="1"/>
    </xf>
    <xf numFmtId="0" fontId="9" fillId="37" borderId="24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 wrapText="1"/>
    </xf>
    <xf numFmtId="0" fontId="14" fillId="37" borderId="24" xfId="0" applyFont="1" applyFill="1" applyBorder="1" applyAlignment="1">
      <alignment vertical="center" wrapText="1"/>
    </xf>
    <xf numFmtId="0" fontId="10" fillId="35" borderId="12" xfId="0" applyNumberFormat="1" applyFont="1" applyFill="1" applyBorder="1" applyAlignment="1">
      <alignment horizontal="left" vertical="center" wrapText="1"/>
    </xf>
    <xf numFmtId="0" fontId="10" fillId="35" borderId="24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9" fillId="37" borderId="10" xfId="0" applyNumberFormat="1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9" fillId="37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26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4" fontId="9" fillId="37" borderId="12" xfId="45" applyFont="1" applyFill="1" applyBorder="1" applyAlignment="1">
      <alignment horizontal="left" wrapText="1"/>
    </xf>
    <xf numFmtId="44" fontId="9" fillId="37" borderId="24" xfId="45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4" fillId="37" borderId="24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44" fontId="9" fillId="37" borderId="12" xfId="45" applyFont="1" applyFill="1" applyBorder="1" applyAlignment="1">
      <alignment horizontal="left" vertical="center" wrapText="1"/>
    </xf>
    <xf numFmtId="44" fontId="9" fillId="37" borderId="24" xfId="45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left" vertical="center" wrapText="1"/>
    </xf>
    <xf numFmtId="0" fontId="14" fillId="35" borderId="25" xfId="0" applyFont="1" applyFill="1" applyBorder="1" applyAlignment="1">
      <alignment horizontal="left" vertical="center" wrapText="1"/>
    </xf>
    <xf numFmtId="49" fontId="9" fillId="37" borderId="39" xfId="0" applyNumberFormat="1" applyFont="1" applyFill="1" applyBorder="1" applyAlignment="1">
      <alignment horizontal="left" vertical="center" wrapText="1"/>
    </xf>
    <xf numFmtId="49" fontId="9" fillId="37" borderId="40" xfId="0" applyNumberFormat="1" applyFont="1" applyFill="1" applyBorder="1" applyAlignment="1">
      <alignment horizontal="left" vertical="center" wrapText="1"/>
    </xf>
    <xf numFmtId="44" fontId="9" fillId="37" borderId="12" xfId="45" applyFont="1" applyFill="1" applyBorder="1" applyAlignment="1">
      <alignment vertical="center" wrapText="1"/>
    </xf>
    <xf numFmtId="44" fontId="9" fillId="37" borderId="24" xfId="45" applyFont="1" applyFill="1" applyBorder="1" applyAlignment="1">
      <alignment vertical="center" wrapText="1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55" fillId="2" borderId="42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2" borderId="46" xfId="0" applyFont="1" applyFill="1" applyBorder="1" applyAlignment="1">
      <alignment horizontal="center" vertical="center" wrapText="1"/>
    </xf>
    <xf numFmtId="0" fontId="55" fillId="2" borderId="24" xfId="0" applyFont="1" applyFill="1" applyBorder="1" applyAlignment="1">
      <alignment horizontal="center" vertical="center" wrapText="1"/>
    </xf>
    <xf numFmtId="3" fontId="0" fillId="2" borderId="24" xfId="0" applyNumberFormat="1" applyFill="1" applyBorder="1" applyAlignment="1">
      <alignment horizontal="right" vertical="center" wrapText="1"/>
    </xf>
    <xf numFmtId="3" fontId="45" fillId="2" borderId="27" xfId="0" applyNumberFormat="1" applyFont="1" applyFill="1" applyBorder="1" applyAlignment="1">
      <alignment horizontal="right" vertical="center" wrapText="1"/>
    </xf>
    <xf numFmtId="3" fontId="55" fillId="2" borderId="47" xfId="0" applyNumberFormat="1" applyFont="1" applyFill="1" applyBorder="1" applyAlignment="1">
      <alignment horizontal="right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7" borderId="16" xfId="0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 horizontal="right" vertical="center" wrapText="1"/>
    </xf>
    <xf numFmtId="4" fontId="0" fillId="7" borderId="14" xfId="0" applyNumberFormat="1" applyFill="1" applyBorder="1" applyAlignment="1">
      <alignment horizontal="right" vertical="center" wrapText="1"/>
    </xf>
    <xf numFmtId="4" fontId="55" fillId="0" borderId="23" xfId="0" applyNumberFormat="1" applyFont="1" applyBorder="1" applyAlignment="1">
      <alignment horizontal="right" vertical="center" wrapText="1"/>
    </xf>
    <xf numFmtId="0" fontId="55" fillId="0" borderId="3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103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2217595</v>
      </c>
      <c r="F14" s="34"/>
      <c r="G14" s="34">
        <f>G15</f>
        <v>2217595</v>
      </c>
      <c r="H14" s="34"/>
      <c r="I14" s="34"/>
      <c r="J14" s="34">
        <f>J15</f>
        <v>2217595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2217595</v>
      </c>
      <c r="F15" s="35"/>
      <c r="G15" s="35">
        <f>G16</f>
        <v>2217595</v>
      </c>
      <c r="H15" s="35"/>
      <c r="I15" s="35"/>
      <c r="J15" s="35">
        <f>J16</f>
        <v>2217595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2217595</v>
      </c>
      <c r="F16" s="64"/>
      <c r="G16" s="79">
        <f>E16</f>
        <v>2217595</v>
      </c>
      <c r="H16" s="64"/>
      <c r="I16" s="64"/>
      <c r="J16" s="64">
        <f>G16</f>
        <v>2217595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2152620</v>
      </c>
      <c r="G31" s="81">
        <f>G32+G40+G41+G47+G48+G49</f>
        <v>2152620</v>
      </c>
      <c r="H31" s="81"/>
      <c r="I31" s="81"/>
      <c r="J31" s="81">
        <f>J32+J40+J41+J47+J48+J49</f>
        <v>2152620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2152620</v>
      </c>
      <c r="G32" s="83">
        <f>F32</f>
        <v>2152620</v>
      </c>
      <c r="H32" s="83"/>
      <c r="I32" s="83"/>
      <c r="J32" s="83">
        <f>G32</f>
        <v>2152620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2152620</v>
      </c>
      <c r="G38" s="87">
        <f>F38</f>
        <v>2152620</v>
      </c>
      <c r="H38" s="87"/>
      <c r="I38" s="87"/>
      <c r="J38" s="87">
        <f>F38</f>
        <v>2152620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4" t="s">
        <v>40</v>
      </c>
      <c r="C48" s="175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4" t="s">
        <v>62</v>
      </c>
      <c r="C49" s="175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64975</v>
      </c>
      <c r="G50" s="80">
        <f>G14-G31</f>
        <v>64975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2.929975942406075</v>
      </c>
      <c r="G51" s="78">
        <f>(G50/G14)*100</f>
        <v>2.929975942406075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2152620</v>
      </c>
      <c r="H54" s="91"/>
      <c r="I54" s="91"/>
      <c r="J54" s="91">
        <f>J31</f>
        <v>2152620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87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58:C58"/>
    <mergeCell ref="I67:J67"/>
    <mergeCell ref="B48:C48"/>
    <mergeCell ref="B49:C49"/>
    <mergeCell ref="B50:B51"/>
    <mergeCell ref="B52:B53"/>
    <mergeCell ref="B54:C54"/>
    <mergeCell ref="A57:C57"/>
    <mergeCell ref="I57:L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9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117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2897297</v>
      </c>
      <c r="F14" s="34"/>
      <c r="G14" s="34">
        <f>G15</f>
        <v>2897297</v>
      </c>
      <c r="H14" s="34"/>
      <c r="I14" s="34"/>
      <c r="J14" s="34">
        <f>J15</f>
        <v>2897297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2897297</v>
      </c>
      <c r="F15" s="35"/>
      <c r="G15" s="35">
        <f>G16</f>
        <v>2897297</v>
      </c>
      <c r="H15" s="35"/>
      <c r="I15" s="35"/>
      <c r="J15" s="35">
        <f>J16</f>
        <v>2897297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2897297</v>
      </c>
      <c r="F16" s="64"/>
      <c r="G16" s="79">
        <f>E16</f>
        <v>2897297</v>
      </c>
      <c r="H16" s="64"/>
      <c r="I16" s="64"/>
      <c r="J16" s="64">
        <f>G16</f>
        <v>2897297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2812407</v>
      </c>
      <c r="G31" s="81">
        <f>G32+G40+G41+G47+G48+G49</f>
        <v>2812407</v>
      </c>
      <c r="H31" s="81"/>
      <c r="I31" s="81"/>
      <c r="J31" s="81">
        <f>J32+J40+J41+J47+J48+J49</f>
        <v>2812407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2812407</v>
      </c>
      <c r="G32" s="83">
        <f>F32</f>
        <v>2812407</v>
      </c>
      <c r="H32" s="83"/>
      <c r="I32" s="83"/>
      <c r="J32" s="83">
        <f>G32</f>
        <v>2812407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2812407</v>
      </c>
      <c r="G38" s="87">
        <f>F38</f>
        <v>2812407</v>
      </c>
      <c r="H38" s="87"/>
      <c r="I38" s="87"/>
      <c r="J38" s="87">
        <f>F38</f>
        <v>2812407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84890</v>
      </c>
      <c r="G50" s="80">
        <f>G14-G31</f>
        <v>84890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2.9299723155755175</v>
      </c>
      <c r="G51" s="78">
        <f>(G50/G14)*100</f>
        <v>2.9299723155755175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2812407</v>
      </c>
      <c r="H54" s="91"/>
      <c r="I54" s="91"/>
      <c r="J54" s="91">
        <f>J31</f>
        <v>2812407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2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118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2561096</v>
      </c>
      <c r="F14" s="34"/>
      <c r="G14" s="34">
        <f>G15</f>
        <v>2561096</v>
      </c>
      <c r="H14" s="34"/>
      <c r="I14" s="34"/>
      <c r="J14" s="34">
        <f>J15</f>
        <v>2561096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2561096</v>
      </c>
      <c r="F15" s="35"/>
      <c r="G15" s="35">
        <f>G16</f>
        <v>2561096</v>
      </c>
      <c r="H15" s="35"/>
      <c r="I15" s="35"/>
      <c r="J15" s="35">
        <f>J16</f>
        <v>2561096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2561096</v>
      </c>
      <c r="F16" s="64"/>
      <c r="G16" s="79">
        <f>E16</f>
        <v>2561096</v>
      </c>
      <c r="H16" s="64"/>
      <c r="I16" s="64"/>
      <c r="J16" s="64">
        <f>G16</f>
        <v>2561096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2486057</v>
      </c>
      <c r="G31" s="81">
        <f>G32+G40+G41+G47+G48+G49</f>
        <v>2486057</v>
      </c>
      <c r="H31" s="81"/>
      <c r="I31" s="81"/>
      <c r="J31" s="81">
        <f>J32+J40+J41+J47+J48+J49</f>
        <v>2486057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2486057</v>
      </c>
      <c r="G32" s="83">
        <f>F32</f>
        <v>2486057</v>
      </c>
      <c r="H32" s="83"/>
      <c r="I32" s="83"/>
      <c r="J32" s="83">
        <f>G32</f>
        <v>2486057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2486057</v>
      </c>
      <c r="G38" s="87">
        <f>F38</f>
        <v>2486057</v>
      </c>
      <c r="H38" s="87"/>
      <c r="I38" s="87"/>
      <c r="J38" s="87">
        <f>F38</f>
        <v>2486057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75039</v>
      </c>
      <c r="G50" s="80">
        <f>G14-G31</f>
        <v>75039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2.9299565498520947</v>
      </c>
      <c r="G51" s="78">
        <f>(G50/G14)*100</f>
        <v>2.9299565498520947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2486057</v>
      </c>
      <c r="H54" s="91"/>
      <c r="I54" s="91"/>
      <c r="J54" s="91">
        <f>J31</f>
        <v>2486057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AA51" sqref="AA51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119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2847051</v>
      </c>
      <c r="F14" s="34"/>
      <c r="G14" s="34">
        <f>G15</f>
        <v>2847051</v>
      </c>
      <c r="H14" s="34"/>
      <c r="I14" s="34"/>
      <c r="J14" s="34">
        <f>J15</f>
        <v>2847051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2847051</v>
      </c>
      <c r="F15" s="35"/>
      <c r="G15" s="35">
        <f>G16</f>
        <v>2847051</v>
      </c>
      <c r="H15" s="35"/>
      <c r="I15" s="35"/>
      <c r="J15" s="35">
        <f>J16</f>
        <v>2847051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2847051</v>
      </c>
      <c r="F16" s="64"/>
      <c r="G16" s="79">
        <f>E16</f>
        <v>2847051</v>
      </c>
      <c r="H16" s="64"/>
      <c r="I16" s="64"/>
      <c r="J16" s="64">
        <f>G16</f>
        <v>2847051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2434046</v>
      </c>
      <c r="G31" s="81">
        <f>G32+G40+G41+G47+G48+G49</f>
        <v>2434046</v>
      </c>
      <c r="H31" s="81"/>
      <c r="I31" s="81"/>
      <c r="J31" s="81">
        <f>J32+J40+J41+J47+J48+J49</f>
        <v>2434046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2434046</v>
      </c>
      <c r="G32" s="83">
        <f>F32</f>
        <v>2434046</v>
      </c>
      <c r="H32" s="83"/>
      <c r="I32" s="83"/>
      <c r="J32" s="83">
        <f>G32</f>
        <v>2434046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2434046</v>
      </c>
      <c r="G38" s="87">
        <f>F38</f>
        <v>2434046</v>
      </c>
      <c r="H38" s="87"/>
      <c r="I38" s="87"/>
      <c r="J38" s="87">
        <f>F38</f>
        <v>2434046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413005</v>
      </c>
      <c r="G50" s="80">
        <f>G14-G31</f>
        <v>413005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14.50641382960825</v>
      </c>
      <c r="G51" s="78">
        <f>(G50/G14)*100</f>
        <v>14.50641382960825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2434046</v>
      </c>
      <c r="H54" s="91"/>
      <c r="I54" s="91"/>
      <c r="J54" s="91">
        <f>J31</f>
        <v>2434046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2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119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2515821</v>
      </c>
      <c r="F14" s="34"/>
      <c r="G14" s="34">
        <f>G15</f>
        <v>2515821</v>
      </c>
      <c r="H14" s="34"/>
      <c r="I14" s="34"/>
      <c r="J14" s="34">
        <f>J15</f>
        <v>2515821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2515821</v>
      </c>
      <c r="F15" s="35"/>
      <c r="G15" s="35">
        <f>G16</f>
        <v>2515821</v>
      </c>
      <c r="H15" s="35"/>
      <c r="I15" s="35"/>
      <c r="J15" s="35">
        <f>J16</f>
        <v>2515821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2515821</v>
      </c>
      <c r="F16" s="64"/>
      <c r="G16" s="79">
        <f>E16</f>
        <v>2515821</v>
      </c>
      <c r="H16" s="64"/>
      <c r="I16" s="64"/>
      <c r="J16" s="64">
        <f>G16</f>
        <v>2515821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2434046</v>
      </c>
      <c r="G31" s="81">
        <f>G32+G40+G41+G47+G48+G49</f>
        <v>2434046</v>
      </c>
      <c r="H31" s="81"/>
      <c r="I31" s="81"/>
      <c r="J31" s="81">
        <f>J32+J40+J41+J47+J48+J49</f>
        <v>2434046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2434046</v>
      </c>
      <c r="G32" s="83">
        <f>F32</f>
        <v>2434046</v>
      </c>
      <c r="H32" s="83"/>
      <c r="I32" s="83"/>
      <c r="J32" s="83">
        <f>G32</f>
        <v>2434046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f>2434046</f>
        <v>2434046</v>
      </c>
      <c r="G38" s="87">
        <f>F38</f>
        <v>2434046</v>
      </c>
      <c r="H38" s="87"/>
      <c r="I38" s="87"/>
      <c r="J38" s="87">
        <f>F38</f>
        <v>2434046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81775</v>
      </c>
      <c r="G50" s="80">
        <f>G14-G31</f>
        <v>81775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3.2504299789213937</v>
      </c>
      <c r="G51" s="78">
        <f>(G50/G14)*100</f>
        <v>3.2504299789213937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2434046</v>
      </c>
      <c r="H54" s="91"/>
      <c r="I54" s="91"/>
      <c r="J54" s="91">
        <f>J31</f>
        <v>2434046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29"/>
  <sheetViews>
    <sheetView view="pageBreakPreview" zoomScale="40" zoomScaleSheetLayoutView="40" zoomScalePageLayoutView="0" workbookViewId="0" topLeftCell="A23">
      <selection activeCell="G46" sqref="G46"/>
    </sheetView>
  </sheetViews>
  <sheetFormatPr defaultColWidth="9.00390625" defaultRowHeight="12.75"/>
  <cols>
    <col min="1" max="1" width="9.875" style="0" customWidth="1"/>
    <col min="2" max="2" width="34.75390625" style="0" customWidth="1"/>
    <col min="3" max="3" width="60.00390625" style="0" customWidth="1"/>
    <col min="4" max="4" width="14.375" style="0" customWidth="1"/>
    <col min="5" max="5" width="19.375" style="0" customWidth="1"/>
    <col min="6" max="6" width="22.375" style="0" customWidth="1"/>
    <col min="7" max="7" width="19.625" style="0" customWidth="1"/>
    <col min="8" max="8" width="20.375" style="0" customWidth="1"/>
    <col min="9" max="9" width="19.00390625" style="0" customWidth="1"/>
    <col min="10" max="10" width="19.375" style="0" customWidth="1"/>
    <col min="11" max="11" width="20.00390625" style="0" customWidth="1"/>
    <col min="12" max="12" width="12.25390625" style="0" hidden="1" customWidth="1"/>
  </cols>
  <sheetData>
    <row r="1" spans="1:11" ht="60" customHeight="1">
      <c r="A1" s="225" t="s">
        <v>120</v>
      </c>
      <c r="B1" s="225"/>
      <c r="C1" s="225"/>
      <c r="D1" s="225"/>
      <c r="E1" s="226"/>
      <c r="F1" s="226"/>
      <c r="G1" s="226"/>
      <c r="H1" s="226"/>
      <c r="I1" s="226"/>
      <c r="J1" s="226"/>
      <c r="K1" s="226"/>
    </row>
    <row r="2" spans="1:11" ht="30.75" customHeight="1">
      <c r="A2" s="225" t="s">
        <v>74</v>
      </c>
      <c r="B2" s="225"/>
      <c r="C2" s="225"/>
      <c r="D2" s="225"/>
      <c r="E2" s="227"/>
      <c r="F2" s="227"/>
      <c r="G2" s="227"/>
      <c r="H2" s="227"/>
      <c r="I2" s="227"/>
      <c r="J2" s="227"/>
      <c r="K2" s="227"/>
    </row>
    <row r="3" spans="1:11" ht="15.7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37.5" customHeight="1" thickBot="1">
      <c r="A4" s="228" t="s">
        <v>52</v>
      </c>
      <c r="B4" s="228"/>
      <c r="C4" s="228"/>
      <c r="D4" s="228"/>
      <c r="E4" s="229"/>
      <c r="F4" s="229"/>
      <c r="G4" s="229"/>
      <c r="H4" s="229"/>
      <c r="I4" s="229"/>
      <c r="J4" s="229"/>
      <c r="K4" s="229"/>
    </row>
    <row r="5" spans="1:11" s="1" customFormat="1" ht="23.25" customHeight="1">
      <c r="A5" s="230" t="s">
        <v>9</v>
      </c>
      <c r="B5" s="232" t="s">
        <v>10</v>
      </c>
      <c r="C5" s="233"/>
      <c r="D5" s="234" t="s">
        <v>11</v>
      </c>
      <c r="E5" s="235" t="s">
        <v>12</v>
      </c>
      <c r="F5" s="236"/>
      <c r="G5" s="236"/>
      <c r="H5" s="236"/>
      <c r="I5" s="236"/>
      <c r="J5" s="237"/>
      <c r="K5" s="238"/>
    </row>
    <row r="6" spans="1:11" s="1" customFormat="1" ht="83.25" customHeight="1">
      <c r="A6" s="231"/>
      <c r="B6" s="215"/>
      <c r="C6" s="216"/>
      <c r="D6" s="218"/>
      <c r="E6" s="43" t="s">
        <v>73</v>
      </c>
      <c r="F6" s="43" t="s">
        <v>13</v>
      </c>
      <c r="G6" s="42" t="s">
        <v>14</v>
      </c>
      <c r="H6" s="42" t="s">
        <v>3</v>
      </c>
      <c r="I6" s="42" t="s">
        <v>15</v>
      </c>
      <c r="J6" s="42" t="s">
        <v>16</v>
      </c>
      <c r="K6" s="93" t="s">
        <v>17</v>
      </c>
    </row>
    <row r="7" spans="1:11" s="1" customFormat="1" ht="30" customHeight="1">
      <c r="A7" s="94">
        <v>1</v>
      </c>
      <c r="B7" s="201">
        <v>2</v>
      </c>
      <c r="C7" s="201"/>
      <c r="D7" s="45">
        <v>3</v>
      </c>
      <c r="E7" s="124">
        <v>4</v>
      </c>
      <c r="F7" s="124">
        <v>5</v>
      </c>
      <c r="G7" s="45">
        <v>6</v>
      </c>
      <c r="H7" s="45">
        <v>7</v>
      </c>
      <c r="I7" s="45">
        <v>8</v>
      </c>
      <c r="J7" s="45">
        <v>9</v>
      </c>
      <c r="K7" s="95">
        <v>10</v>
      </c>
    </row>
    <row r="8" spans="1:12" s="1" customFormat="1" ht="40.5" customHeight="1" hidden="1">
      <c r="A8" s="96"/>
      <c r="B8" s="190" t="s">
        <v>63</v>
      </c>
      <c r="C8" s="191"/>
      <c r="D8" s="77" t="s">
        <v>4</v>
      </c>
      <c r="E8" s="72"/>
      <c r="F8" s="72"/>
      <c r="G8" s="72"/>
      <c r="H8" s="72"/>
      <c r="I8" s="72"/>
      <c r="J8" s="72"/>
      <c r="K8" s="97"/>
      <c r="L8" s="26"/>
    </row>
    <row r="9" spans="1:11" s="1" customFormat="1" ht="69.75" customHeight="1">
      <c r="A9" s="98">
        <v>1</v>
      </c>
      <c r="B9" s="202" t="s">
        <v>121</v>
      </c>
      <c r="C9" s="239"/>
      <c r="D9" s="4" t="s">
        <v>4</v>
      </c>
      <c r="E9" s="34">
        <f>E11</f>
        <v>27170524</v>
      </c>
      <c r="F9" s="34"/>
      <c r="G9" s="34">
        <f>G10</f>
        <v>27170524</v>
      </c>
      <c r="H9" s="34"/>
      <c r="I9" s="34"/>
      <c r="J9" s="34">
        <f>J10</f>
        <v>27170524</v>
      </c>
      <c r="K9" s="99"/>
    </row>
    <row r="10" spans="1:11" s="47" customFormat="1" ht="60" customHeight="1">
      <c r="A10" s="100" t="s">
        <v>18</v>
      </c>
      <c r="B10" s="196" t="s">
        <v>89</v>
      </c>
      <c r="C10" s="240"/>
      <c r="D10" s="76" t="s">
        <v>4</v>
      </c>
      <c r="E10" s="35">
        <f>E11</f>
        <v>27170524</v>
      </c>
      <c r="F10" s="35"/>
      <c r="G10" s="35">
        <f>G11</f>
        <v>27170524</v>
      </c>
      <c r="H10" s="35"/>
      <c r="I10" s="35"/>
      <c r="J10" s="35">
        <f>J11</f>
        <v>27170524</v>
      </c>
      <c r="K10" s="101"/>
    </row>
    <row r="11" spans="1:11" s="1" customFormat="1" ht="54.75" customHeight="1">
      <c r="A11" s="102" t="s">
        <v>19</v>
      </c>
      <c r="B11" s="194" t="s">
        <v>90</v>
      </c>
      <c r="C11" s="241"/>
      <c r="D11" s="7" t="s">
        <v>4</v>
      </c>
      <c r="E11" s="64">
        <v>27170524</v>
      </c>
      <c r="F11" s="64"/>
      <c r="G11" s="79">
        <f>E11</f>
        <v>27170524</v>
      </c>
      <c r="H11" s="64"/>
      <c r="I11" s="64"/>
      <c r="J11" s="64">
        <f>G11</f>
        <v>27170524</v>
      </c>
      <c r="K11" s="103"/>
    </row>
    <row r="12" spans="1:11" s="1" customFormat="1" ht="59.25" customHeight="1">
      <c r="A12" s="102" t="s">
        <v>20</v>
      </c>
      <c r="B12" s="194" t="s">
        <v>91</v>
      </c>
      <c r="C12" s="241"/>
      <c r="D12" s="7" t="s">
        <v>4</v>
      </c>
      <c r="E12" s="48"/>
      <c r="F12" s="5"/>
      <c r="G12" s="49"/>
      <c r="H12" s="5"/>
      <c r="I12" s="5"/>
      <c r="J12" s="48"/>
      <c r="K12" s="104"/>
    </row>
    <row r="13" spans="1:11" s="1" customFormat="1" ht="54.75" customHeight="1">
      <c r="A13" s="102" t="s">
        <v>21</v>
      </c>
      <c r="B13" s="194" t="s">
        <v>92</v>
      </c>
      <c r="C13" s="241"/>
      <c r="D13" s="7" t="s">
        <v>4</v>
      </c>
      <c r="E13" s="48"/>
      <c r="F13" s="5"/>
      <c r="G13" s="49"/>
      <c r="H13" s="5"/>
      <c r="I13" s="5"/>
      <c r="J13" s="48"/>
      <c r="K13" s="104"/>
    </row>
    <row r="14" spans="1:11" s="1" customFormat="1" ht="54.75" customHeight="1" hidden="1">
      <c r="A14" s="102" t="s">
        <v>46</v>
      </c>
      <c r="B14" s="198" t="s">
        <v>47</v>
      </c>
      <c r="C14" s="242"/>
      <c r="D14" s="7" t="s">
        <v>4</v>
      </c>
      <c r="E14" s="8"/>
      <c r="F14" s="8"/>
      <c r="G14" s="8"/>
      <c r="H14" s="8"/>
      <c r="I14" s="8"/>
      <c r="J14" s="9"/>
      <c r="K14" s="105"/>
    </row>
    <row r="15" spans="1:11" s="47" customFormat="1" ht="57.75" customHeight="1">
      <c r="A15" s="100" t="s">
        <v>22</v>
      </c>
      <c r="B15" s="196" t="s">
        <v>93</v>
      </c>
      <c r="C15" s="240"/>
      <c r="D15" s="76" t="s">
        <v>4</v>
      </c>
      <c r="E15" s="32"/>
      <c r="F15" s="32"/>
      <c r="G15" s="32"/>
      <c r="H15" s="32"/>
      <c r="I15" s="32"/>
      <c r="J15" s="32"/>
      <c r="K15" s="106"/>
    </row>
    <row r="16" spans="1:11" s="1" customFormat="1" ht="53.25" customHeight="1">
      <c r="A16" s="102" t="s">
        <v>23</v>
      </c>
      <c r="B16" s="194" t="s">
        <v>94</v>
      </c>
      <c r="C16" s="241"/>
      <c r="D16" s="7" t="s">
        <v>4</v>
      </c>
      <c r="E16" s="48"/>
      <c r="F16" s="5"/>
      <c r="G16" s="49"/>
      <c r="H16" s="5"/>
      <c r="I16" s="5"/>
      <c r="J16" s="48"/>
      <c r="K16" s="104"/>
    </row>
    <row r="17" spans="1:11" s="1" customFormat="1" ht="56.25" customHeight="1">
      <c r="A17" s="102" t="s">
        <v>24</v>
      </c>
      <c r="B17" s="194" t="s">
        <v>95</v>
      </c>
      <c r="C17" s="241"/>
      <c r="D17" s="7" t="s">
        <v>4</v>
      </c>
      <c r="E17" s="48"/>
      <c r="F17" s="5"/>
      <c r="G17" s="49"/>
      <c r="H17" s="5"/>
      <c r="I17" s="5"/>
      <c r="J17" s="48"/>
      <c r="K17" s="104"/>
    </row>
    <row r="18" spans="1:11" s="47" customFormat="1" ht="54.75" customHeight="1">
      <c r="A18" s="100" t="s">
        <v>25</v>
      </c>
      <c r="B18" s="200" t="s">
        <v>96</v>
      </c>
      <c r="C18" s="200"/>
      <c r="D18" s="76" t="s">
        <v>4</v>
      </c>
      <c r="E18" s="32"/>
      <c r="F18" s="32"/>
      <c r="G18" s="32"/>
      <c r="H18" s="32"/>
      <c r="I18" s="32"/>
      <c r="J18" s="32"/>
      <c r="K18" s="106"/>
    </row>
    <row r="19" spans="1:11" s="1" customFormat="1" ht="54.75" customHeight="1">
      <c r="A19" s="102" t="s">
        <v>26</v>
      </c>
      <c r="B19" s="194" t="s">
        <v>97</v>
      </c>
      <c r="C19" s="194"/>
      <c r="D19" s="7" t="s">
        <v>4</v>
      </c>
      <c r="E19" s="48"/>
      <c r="F19" s="5"/>
      <c r="G19" s="49"/>
      <c r="H19" s="5"/>
      <c r="I19" s="5"/>
      <c r="J19" s="48"/>
      <c r="K19" s="104"/>
    </row>
    <row r="20" spans="1:11" s="1" customFormat="1" ht="54.75" customHeight="1">
      <c r="A20" s="102" t="s">
        <v>27</v>
      </c>
      <c r="B20" s="194" t="s">
        <v>98</v>
      </c>
      <c r="C20" s="194"/>
      <c r="D20" s="7" t="s">
        <v>4</v>
      </c>
      <c r="E20" s="48"/>
      <c r="F20" s="5"/>
      <c r="G20" s="49"/>
      <c r="H20" s="5"/>
      <c r="I20" s="5"/>
      <c r="J20" s="48"/>
      <c r="K20" s="104"/>
    </row>
    <row r="21" spans="1:11" s="1" customFormat="1" ht="57.75" customHeight="1">
      <c r="A21" s="102" t="s">
        <v>28</v>
      </c>
      <c r="B21" s="194" t="s">
        <v>29</v>
      </c>
      <c r="C21" s="241"/>
      <c r="D21" s="7" t="s">
        <v>4</v>
      </c>
      <c r="E21" s="48"/>
      <c r="F21" s="5"/>
      <c r="G21" s="49"/>
      <c r="H21" s="5"/>
      <c r="I21" s="5"/>
      <c r="J21" s="48"/>
      <c r="K21" s="104"/>
    </row>
    <row r="22" spans="1:11" s="47" customFormat="1" ht="39.75" customHeight="1">
      <c r="A22" s="100" t="s">
        <v>30</v>
      </c>
      <c r="B22" s="196" t="s">
        <v>99</v>
      </c>
      <c r="C22" s="240"/>
      <c r="D22" s="76" t="s">
        <v>4</v>
      </c>
      <c r="E22" s="32"/>
      <c r="F22" s="32"/>
      <c r="G22" s="32"/>
      <c r="H22" s="32"/>
      <c r="I22" s="32"/>
      <c r="J22" s="32"/>
      <c r="K22" s="106"/>
    </row>
    <row r="23" spans="1:11" s="1" customFormat="1" ht="29.25" customHeight="1">
      <c r="A23" s="107" t="s">
        <v>31</v>
      </c>
      <c r="B23" s="194" t="s">
        <v>100</v>
      </c>
      <c r="C23" s="241"/>
      <c r="D23" s="7" t="s">
        <v>4</v>
      </c>
      <c r="E23" s="48"/>
      <c r="F23" s="5"/>
      <c r="G23" s="49"/>
      <c r="H23" s="5"/>
      <c r="I23" s="5"/>
      <c r="J23" s="48"/>
      <c r="K23" s="104"/>
    </row>
    <row r="24" spans="1:11" s="1" customFormat="1" ht="23.25" customHeight="1">
      <c r="A24" s="107" t="s">
        <v>32</v>
      </c>
      <c r="B24" s="194" t="s">
        <v>101</v>
      </c>
      <c r="C24" s="241"/>
      <c r="D24" s="7" t="s">
        <v>4</v>
      </c>
      <c r="E24" s="48"/>
      <c r="F24" s="5"/>
      <c r="G24" s="49"/>
      <c r="H24" s="5"/>
      <c r="I24" s="5"/>
      <c r="J24" s="48"/>
      <c r="K24" s="104"/>
    </row>
    <row r="25" spans="1:11" s="52" customFormat="1" ht="44.25" customHeight="1" hidden="1">
      <c r="A25" s="96"/>
      <c r="B25" s="190" t="s">
        <v>64</v>
      </c>
      <c r="C25" s="191"/>
      <c r="D25" s="77" t="s">
        <v>4</v>
      </c>
      <c r="E25" s="41"/>
      <c r="F25" s="51"/>
      <c r="G25" s="50"/>
      <c r="H25" s="29"/>
      <c r="I25" s="29"/>
      <c r="J25" s="50"/>
      <c r="K25" s="108"/>
    </row>
    <row r="26" spans="1:146" s="54" customFormat="1" ht="47.25" customHeight="1">
      <c r="A26" s="98" t="s">
        <v>33</v>
      </c>
      <c r="B26" s="192" t="s">
        <v>66</v>
      </c>
      <c r="C26" s="193"/>
      <c r="D26" s="4" t="s">
        <v>4</v>
      </c>
      <c r="E26" s="81">
        <f>E27</f>
        <v>2434046</v>
      </c>
      <c r="F26" s="81">
        <f>F27+F35+F36+F42+F43+F44</f>
        <v>23932323</v>
      </c>
      <c r="G26" s="81">
        <f>G27+G35+G36+G42+G43+G44</f>
        <v>26366369</v>
      </c>
      <c r="H26" s="81"/>
      <c r="I26" s="81"/>
      <c r="J26" s="81">
        <f>J27+J35+J36+J42+J43+J44</f>
        <v>26366369</v>
      </c>
      <c r="K26" s="109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</row>
    <row r="27" spans="1:146" s="56" customFormat="1" ht="57" customHeight="1">
      <c r="A27" s="100" t="s">
        <v>5</v>
      </c>
      <c r="B27" s="184" t="s">
        <v>70</v>
      </c>
      <c r="C27" s="185"/>
      <c r="D27" s="75" t="s">
        <v>4</v>
      </c>
      <c r="E27" s="82">
        <f>E33</f>
        <v>2434046</v>
      </c>
      <c r="F27" s="83">
        <f>F33</f>
        <v>23932323</v>
      </c>
      <c r="G27" s="83">
        <f>F27+E27</f>
        <v>26366369</v>
      </c>
      <c r="H27" s="83"/>
      <c r="I27" s="83"/>
      <c r="J27" s="83">
        <f>G27</f>
        <v>26366369</v>
      </c>
      <c r="K27" s="110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</row>
    <row r="28" spans="1:146" s="11" customFormat="1" ht="49.5" customHeight="1">
      <c r="A28" s="100" t="s">
        <v>67</v>
      </c>
      <c r="B28" s="184" t="s">
        <v>81</v>
      </c>
      <c r="C28" s="185"/>
      <c r="D28" s="76" t="s">
        <v>4</v>
      </c>
      <c r="E28" s="82"/>
      <c r="F28" s="83"/>
      <c r="G28" s="83"/>
      <c r="H28" s="83"/>
      <c r="I28" s="83"/>
      <c r="J28" s="83"/>
      <c r="K28" s="110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</row>
    <row r="29" spans="1:146" s="11" customFormat="1" ht="31.5" customHeight="1">
      <c r="A29" s="107" t="s">
        <v>82</v>
      </c>
      <c r="B29" s="186" t="s">
        <v>53</v>
      </c>
      <c r="C29" s="187"/>
      <c r="D29" s="13" t="s">
        <v>4</v>
      </c>
      <c r="E29" s="84"/>
      <c r="F29" s="85"/>
      <c r="G29" s="86"/>
      <c r="H29" s="85"/>
      <c r="I29" s="85"/>
      <c r="J29" s="85"/>
      <c r="K29" s="11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</row>
    <row r="30" spans="1:146" s="11" customFormat="1" ht="31.5" customHeight="1">
      <c r="A30" s="107" t="s">
        <v>83</v>
      </c>
      <c r="B30" s="186" t="s">
        <v>53</v>
      </c>
      <c r="C30" s="187"/>
      <c r="D30" s="13" t="s">
        <v>4</v>
      </c>
      <c r="E30" s="84"/>
      <c r="F30" s="85"/>
      <c r="G30" s="86"/>
      <c r="H30" s="85"/>
      <c r="I30" s="85"/>
      <c r="J30" s="85"/>
      <c r="K30" s="11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</row>
    <row r="31" spans="1:146" s="11" customFormat="1" ht="31.5" customHeight="1">
      <c r="A31" s="107" t="s">
        <v>84</v>
      </c>
      <c r="B31" s="186" t="s">
        <v>53</v>
      </c>
      <c r="C31" s="187"/>
      <c r="D31" s="13" t="s">
        <v>4</v>
      </c>
      <c r="E31" s="84"/>
      <c r="F31" s="85"/>
      <c r="G31" s="86"/>
      <c r="H31" s="85"/>
      <c r="I31" s="85"/>
      <c r="J31" s="85"/>
      <c r="K31" s="11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</row>
    <row r="32" spans="1:11" s="1" customFormat="1" ht="31.5" customHeight="1">
      <c r="A32" s="107" t="s">
        <v>85</v>
      </c>
      <c r="B32" s="186" t="s">
        <v>53</v>
      </c>
      <c r="C32" s="187"/>
      <c r="D32" s="13" t="s">
        <v>4</v>
      </c>
      <c r="E32" s="84"/>
      <c r="F32" s="85"/>
      <c r="G32" s="86"/>
      <c r="H32" s="85"/>
      <c r="I32" s="85"/>
      <c r="J32" s="85"/>
      <c r="K32" s="111"/>
    </row>
    <row r="33" spans="1:11" s="56" customFormat="1" ht="31.5" customHeight="1">
      <c r="A33" s="100" t="s">
        <v>69</v>
      </c>
      <c r="B33" s="184" t="s">
        <v>54</v>
      </c>
      <c r="C33" s="185"/>
      <c r="D33" s="76" t="s">
        <v>4</v>
      </c>
      <c r="E33" s="87">
        <v>2434046</v>
      </c>
      <c r="F33" s="87">
        <f>26366369-E33</f>
        <v>23932323</v>
      </c>
      <c r="G33" s="87">
        <f>F33+E33</f>
        <v>26366369</v>
      </c>
      <c r="H33" s="87"/>
      <c r="I33" s="87"/>
      <c r="J33" s="87">
        <f>G33</f>
        <v>26366369</v>
      </c>
      <c r="K33" s="112"/>
    </row>
    <row r="34" spans="1:11" s="1" customFormat="1" ht="31.5" customHeight="1">
      <c r="A34" s="107" t="s">
        <v>68</v>
      </c>
      <c r="B34" s="186" t="s">
        <v>102</v>
      </c>
      <c r="C34" s="243"/>
      <c r="D34" s="13" t="s">
        <v>4</v>
      </c>
      <c r="E34" s="48"/>
      <c r="F34" s="12"/>
      <c r="G34" s="58"/>
      <c r="H34" s="60"/>
      <c r="I34" s="60"/>
      <c r="J34" s="60"/>
      <c r="K34" s="113"/>
    </row>
    <row r="35" spans="1:11" s="56" customFormat="1" ht="31.5" customHeight="1">
      <c r="A35" s="100" t="s">
        <v>55</v>
      </c>
      <c r="B35" s="184" t="s">
        <v>56</v>
      </c>
      <c r="C35" s="185"/>
      <c r="D35" s="76" t="s">
        <v>4</v>
      </c>
      <c r="E35" s="48"/>
      <c r="F35" s="61"/>
      <c r="G35" s="58"/>
      <c r="H35" s="62"/>
      <c r="I35" s="62"/>
      <c r="J35" s="62"/>
      <c r="K35" s="114"/>
    </row>
    <row r="36" spans="1:11" s="56" customFormat="1" ht="31.5" customHeight="1">
      <c r="A36" s="100" t="s">
        <v>57</v>
      </c>
      <c r="B36" s="184" t="s">
        <v>86</v>
      </c>
      <c r="C36" s="244"/>
      <c r="D36" s="76" t="s">
        <v>4</v>
      </c>
      <c r="E36" s="32"/>
      <c r="F36" s="33"/>
      <c r="G36" s="36"/>
      <c r="H36" s="36"/>
      <c r="I36" s="36"/>
      <c r="J36" s="36"/>
      <c r="K36" s="115"/>
    </row>
    <row r="37" spans="1:11" s="1" customFormat="1" ht="31.5" customHeight="1">
      <c r="A37" s="116" t="s">
        <v>34</v>
      </c>
      <c r="B37" s="182" t="s">
        <v>58</v>
      </c>
      <c r="C37" s="245"/>
      <c r="D37" s="13" t="s">
        <v>4</v>
      </c>
      <c r="E37" s="64"/>
      <c r="F37" s="12"/>
      <c r="G37" s="65"/>
      <c r="H37" s="60"/>
      <c r="I37" s="60"/>
      <c r="J37" s="60"/>
      <c r="K37" s="113"/>
    </row>
    <row r="38" spans="1:11" s="1" customFormat="1" ht="31.5" customHeight="1">
      <c r="A38" s="116" t="s">
        <v>35</v>
      </c>
      <c r="B38" s="182" t="s">
        <v>58</v>
      </c>
      <c r="C38" s="245"/>
      <c r="D38" s="13" t="s">
        <v>4</v>
      </c>
      <c r="E38" s="64"/>
      <c r="F38" s="12"/>
      <c r="G38" s="65"/>
      <c r="H38" s="60"/>
      <c r="I38" s="60"/>
      <c r="J38" s="60"/>
      <c r="K38" s="113"/>
    </row>
    <row r="39" spans="1:11" s="1" customFormat="1" ht="31.5" customHeight="1">
      <c r="A39" s="116" t="s">
        <v>36</v>
      </c>
      <c r="B39" s="182" t="s">
        <v>58</v>
      </c>
      <c r="C39" s="245"/>
      <c r="D39" s="13" t="s">
        <v>4</v>
      </c>
      <c r="E39" s="64"/>
      <c r="F39" s="12"/>
      <c r="G39" s="65"/>
      <c r="H39" s="60"/>
      <c r="I39" s="60"/>
      <c r="J39" s="60"/>
      <c r="K39" s="113"/>
    </row>
    <row r="40" spans="1:11" s="1" customFormat="1" ht="31.5" customHeight="1">
      <c r="A40" s="116" t="s">
        <v>37</v>
      </c>
      <c r="B40" s="182" t="s">
        <v>58</v>
      </c>
      <c r="C40" s="245"/>
      <c r="D40" s="13" t="s">
        <v>4</v>
      </c>
      <c r="E40" s="64"/>
      <c r="F40" s="12"/>
      <c r="G40" s="65"/>
      <c r="H40" s="60"/>
      <c r="I40" s="60"/>
      <c r="J40" s="60"/>
      <c r="K40" s="113"/>
    </row>
    <row r="41" spans="1:11" s="1" customFormat="1" ht="31.5" customHeight="1">
      <c r="A41" s="116" t="s">
        <v>38</v>
      </c>
      <c r="B41" s="182" t="s">
        <v>58</v>
      </c>
      <c r="C41" s="245"/>
      <c r="D41" s="13" t="s">
        <v>4</v>
      </c>
      <c r="E41" s="64"/>
      <c r="F41" s="12"/>
      <c r="G41" s="65"/>
      <c r="H41" s="60"/>
      <c r="I41" s="60"/>
      <c r="J41" s="60"/>
      <c r="K41" s="113"/>
    </row>
    <row r="42" spans="1:11" s="56" customFormat="1" ht="52.5" customHeight="1">
      <c r="A42" s="100" t="s">
        <v>39</v>
      </c>
      <c r="B42" s="184" t="s">
        <v>59</v>
      </c>
      <c r="C42" s="185"/>
      <c r="D42" s="75" t="s">
        <v>4</v>
      </c>
      <c r="E42" s="66"/>
      <c r="F42" s="61"/>
      <c r="G42" s="67"/>
      <c r="H42" s="62"/>
      <c r="I42" s="62"/>
      <c r="J42" s="62"/>
      <c r="K42" s="114"/>
    </row>
    <row r="43" spans="1:11" s="56" customFormat="1" ht="41.25" customHeight="1">
      <c r="A43" s="100" t="s">
        <v>60</v>
      </c>
      <c r="B43" s="246" t="s">
        <v>40</v>
      </c>
      <c r="C43" s="247"/>
      <c r="D43" s="76" t="s">
        <v>4</v>
      </c>
      <c r="E43" s="66"/>
      <c r="F43" s="61"/>
      <c r="G43" s="67"/>
      <c r="H43" s="62"/>
      <c r="I43" s="62"/>
      <c r="J43" s="62"/>
      <c r="K43" s="114"/>
    </row>
    <row r="44" spans="1:11" s="56" customFormat="1" ht="67.5" customHeight="1">
      <c r="A44" s="100" t="s">
        <v>61</v>
      </c>
      <c r="B44" s="246" t="s">
        <v>62</v>
      </c>
      <c r="C44" s="247"/>
      <c r="D44" s="76" t="s">
        <v>4</v>
      </c>
      <c r="E44" s="66"/>
      <c r="F44" s="61"/>
      <c r="G44" s="67"/>
      <c r="H44" s="62"/>
      <c r="I44" s="68"/>
      <c r="J44" s="62"/>
      <c r="K44" s="114"/>
    </row>
    <row r="45" spans="1:11" s="52" customFormat="1" ht="44.25" customHeight="1">
      <c r="A45" s="98" t="s">
        <v>41</v>
      </c>
      <c r="B45" s="176" t="s">
        <v>42</v>
      </c>
      <c r="C45" s="37" t="s">
        <v>43</v>
      </c>
      <c r="D45" s="4" t="s">
        <v>4</v>
      </c>
      <c r="E45" s="80"/>
      <c r="F45" s="80"/>
      <c r="G45" s="80">
        <f>G9-G26</f>
        <v>804155</v>
      </c>
      <c r="H45" s="80"/>
      <c r="I45" s="80"/>
      <c r="J45" s="80">
        <f>J9-J26</f>
        <v>804155</v>
      </c>
      <c r="K45" s="99"/>
    </row>
    <row r="46" spans="1:11" s="52" customFormat="1" ht="51.75" customHeight="1">
      <c r="A46" s="98" t="s">
        <v>44</v>
      </c>
      <c r="B46" s="248"/>
      <c r="C46" s="37" t="s">
        <v>45</v>
      </c>
      <c r="D46" s="4" t="s">
        <v>6</v>
      </c>
      <c r="E46" s="69"/>
      <c r="F46" s="78"/>
      <c r="G46" s="78">
        <f>(G45/G9)*100</f>
        <v>2.9596595192643322</v>
      </c>
      <c r="H46" s="69"/>
      <c r="I46" s="69"/>
      <c r="J46" s="78">
        <f>(J45/J9)*100</f>
        <v>2.9596595192643322</v>
      </c>
      <c r="K46" s="117"/>
    </row>
    <row r="47" spans="1:11" s="52" customFormat="1" ht="32.25" customHeight="1" hidden="1">
      <c r="A47" s="96"/>
      <c r="B47" s="178" t="s">
        <v>65</v>
      </c>
      <c r="C47" s="40"/>
      <c r="D47" s="77" t="s">
        <v>4</v>
      </c>
      <c r="E47" s="70"/>
      <c r="F47" s="29"/>
      <c r="G47" s="71"/>
      <c r="H47" s="50"/>
      <c r="I47" s="72"/>
      <c r="J47" s="50"/>
      <c r="K47" s="108"/>
    </row>
    <row r="48" spans="1:11" s="52" customFormat="1" ht="21" customHeight="1" hidden="1">
      <c r="A48" s="96"/>
      <c r="B48" s="249"/>
      <c r="C48" s="40"/>
      <c r="D48" s="77" t="s">
        <v>6</v>
      </c>
      <c r="E48" s="70"/>
      <c r="F48" s="29"/>
      <c r="G48" s="71"/>
      <c r="H48" s="50"/>
      <c r="I48" s="72"/>
      <c r="J48" s="50"/>
      <c r="K48" s="108"/>
    </row>
    <row r="49" spans="1:54" s="73" customFormat="1" ht="57" customHeight="1" thickBot="1">
      <c r="A49" s="118" t="s">
        <v>48</v>
      </c>
      <c r="B49" s="250" t="s">
        <v>49</v>
      </c>
      <c r="C49" s="251"/>
      <c r="D49" s="119" t="s">
        <v>4</v>
      </c>
      <c r="E49" s="120"/>
      <c r="F49" s="120"/>
      <c r="G49" s="121">
        <f>G26</f>
        <v>26366369</v>
      </c>
      <c r="H49" s="122"/>
      <c r="I49" s="122"/>
      <c r="J49" s="122">
        <f>J26</f>
        <v>26366369</v>
      </c>
      <c r="K49" s="123"/>
      <c r="AS49" s="74"/>
      <c r="AT49" s="74"/>
      <c r="AU49" s="74"/>
      <c r="AV49" s="74"/>
      <c r="AW49" s="74"/>
      <c r="AX49" s="74"/>
      <c r="AY49" s="74"/>
      <c r="AZ49" s="74"/>
      <c r="BA49" s="74"/>
      <c r="BB49" s="74"/>
    </row>
    <row r="50" spans="1:11" s="20" customFormat="1" ht="26.25" hidden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0" customFormat="1" ht="26.25" hidden="1">
      <c r="A51" s="19" t="s">
        <v>0</v>
      </c>
      <c r="B51" s="19"/>
      <c r="C51" s="19"/>
      <c r="D51" s="19" t="s">
        <v>71</v>
      </c>
      <c r="E51" s="19"/>
      <c r="F51" s="19"/>
      <c r="G51" s="19"/>
      <c r="H51" s="19"/>
      <c r="I51" s="19" t="s">
        <v>74</v>
      </c>
      <c r="J51" s="19"/>
      <c r="K51" s="19"/>
    </row>
    <row r="52" spans="1:12" s="20" customFormat="1" ht="46.5" customHeight="1" hidden="1">
      <c r="A52" s="171" t="s">
        <v>78</v>
      </c>
      <c r="B52" s="171"/>
      <c r="C52" s="171"/>
      <c r="D52" s="19" t="s">
        <v>77</v>
      </c>
      <c r="E52" s="19"/>
      <c r="F52" s="19"/>
      <c r="G52" s="19"/>
      <c r="H52" s="19"/>
      <c r="I52" s="171" t="s">
        <v>105</v>
      </c>
      <c r="J52" s="171"/>
      <c r="K52" s="171"/>
      <c r="L52" s="171"/>
    </row>
    <row r="53" spans="1:11" s="20" customFormat="1" ht="28.5" customHeight="1" hidden="1">
      <c r="A53" s="171" t="s">
        <v>79</v>
      </c>
      <c r="B53" s="171"/>
      <c r="C53" s="171"/>
      <c r="D53" s="19" t="s">
        <v>80</v>
      </c>
      <c r="E53" s="19"/>
      <c r="F53" s="19"/>
      <c r="G53" s="19"/>
      <c r="H53" s="19"/>
      <c r="I53" s="19" t="s">
        <v>106</v>
      </c>
      <c r="J53" s="19"/>
      <c r="K53" s="19"/>
    </row>
    <row r="54" spans="1:11" s="20" customFormat="1" ht="26.25" hidden="1">
      <c r="A54" s="23" t="s">
        <v>104</v>
      </c>
      <c r="B54" s="21"/>
      <c r="C54" s="21"/>
      <c r="D54" s="19" t="s">
        <v>112</v>
      </c>
      <c r="E54" s="19"/>
      <c r="F54" s="19"/>
      <c r="G54" s="19"/>
      <c r="H54" s="19"/>
      <c r="I54" s="19"/>
      <c r="J54" s="19"/>
      <c r="K54" s="19"/>
    </row>
    <row r="55" spans="1:11" s="20" customFormat="1" ht="26.25" hidden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 hidden="1">
      <c r="A56" s="22" t="s">
        <v>50</v>
      </c>
      <c r="B56" s="19"/>
      <c r="C56" s="22"/>
      <c r="D56" s="19"/>
      <c r="E56" s="22" t="s">
        <v>50</v>
      </c>
      <c r="F56" s="19"/>
      <c r="G56" s="19"/>
      <c r="H56" s="19"/>
      <c r="I56" s="19"/>
      <c r="J56" s="22" t="s">
        <v>50</v>
      </c>
      <c r="K56" s="19"/>
    </row>
    <row r="57" spans="1:11" s="20" customFormat="1" ht="26.25" hidden="1">
      <c r="A57" s="22"/>
      <c r="B57" s="22"/>
      <c r="C57" s="19"/>
      <c r="D57" s="19"/>
      <c r="E57" s="19"/>
      <c r="F57" s="19"/>
      <c r="G57" s="19"/>
      <c r="H57" s="19"/>
      <c r="I57" s="19"/>
      <c r="J57" s="19"/>
      <c r="K57" s="19"/>
    </row>
    <row r="58" spans="1:11" s="1" customFormat="1" ht="15.75">
      <c r="A58" s="16"/>
      <c r="B58" s="16"/>
      <c r="C58" s="14"/>
      <c r="D58" s="15"/>
      <c r="E58" s="15"/>
      <c r="F58" s="15"/>
      <c r="G58" s="15"/>
      <c r="H58" s="15"/>
      <c r="I58" s="15"/>
      <c r="J58" s="15"/>
      <c r="K58" s="15"/>
    </row>
    <row r="59" spans="1:11" s="1" customFormat="1" ht="15.75">
      <c r="A59" s="16"/>
      <c r="B59" s="16"/>
      <c r="C59" s="14"/>
      <c r="D59" s="15"/>
      <c r="E59" s="15"/>
      <c r="F59" s="15"/>
      <c r="G59" s="15"/>
      <c r="H59" s="15"/>
      <c r="I59" s="15"/>
      <c r="J59" s="15"/>
      <c r="K59" s="15"/>
    </row>
    <row r="60" spans="1:11" s="1" customFormat="1" ht="15.75">
      <c r="A60" s="17"/>
      <c r="B60" s="17"/>
      <c r="F60" s="2"/>
      <c r="G60" s="2"/>
      <c r="H60" s="2"/>
      <c r="I60" s="2"/>
      <c r="J60" s="2"/>
      <c r="K60" s="2"/>
    </row>
    <row r="61" spans="1:11" s="1" customFormat="1" ht="15.75">
      <c r="A61" s="17"/>
      <c r="B61" s="17"/>
      <c r="F61" s="2"/>
      <c r="G61" s="92"/>
      <c r="H61" s="2"/>
      <c r="I61" s="2"/>
      <c r="J61" s="2"/>
      <c r="K61" s="2"/>
    </row>
    <row r="62" spans="1:11" s="1" customFormat="1" ht="15.75">
      <c r="A62" s="17"/>
      <c r="B62" s="17"/>
      <c r="F62" s="2"/>
      <c r="G62" s="2"/>
      <c r="H62" s="2"/>
      <c r="I62" s="172"/>
      <c r="J62" s="173"/>
      <c r="K62" s="2"/>
    </row>
    <row r="63" spans="1:11" s="1" customFormat="1" ht="15.75">
      <c r="A63" s="17"/>
      <c r="B63" s="17"/>
      <c r="F63" s="2"/>
      <c r="G63" s="2"/>
      <c r="H63" s="2"/>
      <c r="I63" s="2"/>
      <c r="J63" s="2"/>
      <c r="K63" s="2"/>
    </row>
    <row r="64" spans="1:11" s="1" customFormat="1" ht="15.75">
      <c r="A64" s="17"/>
      <c r="B64" s="17"/>
      <c r="C64" s="2"/>
      <c r="D64" s="2"/>
      <c r="E64" s="2"/>
      <c r="F64" s="2"/>
      <c r="G64" s="2"/>
      <c r="H64" s="2"/>
      <c r="I64" s="2"/>
      <c r="J64" s="2"/>
      <c r="K64" s="2"/>
    </row>
    <row r="65" spans="1:11" s="1" customFormat="1" ht="15.75">
      <c r="A65" s="17"/>
      <c r="B65" s="17"/>
      <c r="C65" s="2"/>
      <c r="D65" s="2"/>
      <c r="E65" s="2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C66" s="2"/>
      <c r="D66" s="2"/>
      <c r="E66" s="2"/>
      <c r="F66" s="2"/>
      <c r="G66" s="2"/>
      <c r="H66" s="2"/>
      <c r="I66" s="2"/>
      <c r="J66" s="2"/>
      <c r="K66" s="2"/>
    </row>
    <row r="67" spans="1:11" s="1" customFormat="1" ht="15.75">
      <c r="A67" s="17"/>
      <c r="B67" s="17"/>
      <c r="C67" s="2"/>
      <c r="D67" s="2"/>
      <c r="E67" s="2"/>
      <c r="F67" s="2"/>
      <c r="G67" s="2"/>
      <c r="H67" s="2"/>
      <c r="I67" s="2"/>
      <c r="J67" s="2"/>
      <c r="K67" s="2"/>
    </row>
    <row r="68" spans="1:11" s="1" customFormat="1" ht="15.75">
      <c r="A68" s="17"/>
      <c r="B68" s="17"/>
      <c r="C68" s="2"/>
      <c r="D68" s="2"/>
      <c r="E68" s="2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2" s="1" customFormat="1" ht="12.75">
      <c r="A74" s="17"/>
      <c r="B74" s="17"/>
    </row>
    <row r="75" spans="1:2" s="1" customFormat="1" ht="12.75">
      <c r="A75" s="17"/>
      <c r="B75" s="17"/>
    </row>
    <row r="76" spans="1:2" s="1" customFormat="1" ht="12.75">
      <c r="A76" s="17"/>
      <c r="B76" s="17"/>
    </row>
    <row r="77" spans="1:2" s="1" customFormat="1" ht="12.75">
      <c r="A77" s="17"/>
      <c r="B77" s="17"/>
    </row>
    <row r="78" spans="1:2" s="1" customFormat="1" ht="12.75">
      <c r="A78" s="17"/>
      <c r="B78" s="17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ht="12.75">
      <c r="A264" s="18"/>
      <c r="B264" s="18"/>
    </row>
    <row r="265" spans="1:2" ht="12.75">
      <c r="A265" s="18"/>
      <c r="B265" s="18"/>
    </row>
    <row r="266" spans="1:2" ht="12.75">
      <c r="A266" s="18"/>
      <c r="B266" s="18"/>
    </row>
    <row r="267" spans="1:2" ht="12.75">
      <c r="A267" s="18"/>
      <c r="B267" s="18"/>
    </row>
    <row r="268" spans="1:2" ht="12.75">
      <c r="A268" s="18"/>
      <c r="B268" s="1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</sheetData>
  <sheetProtection/>
  <mergeCells count="53">
    <mergeCell ref="I52:L52"/>
    <mergeCell ref="A53:C53"/>
    <mergeCell ref="I62:J62"/>
    <mergeCell ref="B43:C43"/>
    <mergeCell ref="B44:C44"/>
    <mergeCell ref="B45:B46"/>
    <mergeCell ref="B47:B48"/>
    <mergeCell ref="B49:C49"/>
    <mergeCell ref="A52:C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K1"/>
    <mergeCell ref="A2:K2"/>
    <mergeCell ref="A3:K3"/>
    <mergeCell ref="A4:K4"/>
    <mergeCell ref="A5:A6"/>
    <mergeCell ref="B5:C6"/>
    <mergeCell ref="D5:D6"/>
    <mergeCell ref="E5:K5"/>
  </mergeCells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G50" sqref="G5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122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2907315</v>
      </c>
      <c r="F14" s="34"/>
      <c r="G14" s="34">
        <f>G15</f>
        <v>2907315</v>
      </c>
      <c r="H14" s="34"/>
      <c r="I14" s="34"/>
      <c r="J14" s="34">
        <f>J15</f>
        <v>2907315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2907315</v>
      </c>
      <c r="F15" s="35"/>
      <c r="G15" s="35">
        <f>G16</f>
        <v>2907315</v>
      </c>
      <c r="H15" s="35"/>
      <c r="I15" s="35"/>
      <c r="J15" s="35">
        <f>J16</f>
        <v>2907315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2907315</v>
      </c>
      <c r="F16" s="64"/>
      <c r="G16" s="79">
        <f>E16</f>
        <v>2907315</v>
      </c>
      <c r="H16" s="64"/>
      <c r="I16" s="64"/>
      <c r="J16" s="64">
        <f>G16</f>
        <v>2907315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2765101</v>
      </c>
      <c r="G31" s="81">
        <f>G32+G40+G41+G47+G48+G49</f>
        <v>2765101</v>
      </c>
      <c r="H31" s="81"/>
      <c r="I31" s="81"/>
      <c r="J31" s="81">
        <f>J32+J40+J41+J47+J48+J49</f>
        <v>2765101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2765101</v>
      </c>
      <c r="G32" s="83">
        <f>F32</f>
        <v>2765101</v>
      </c>
      <c r="H32" s="83"/>
      <c r="I32" s="83"/>
      <c r="J32" s="83">
        <f>G32</f>
        <v>2765101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2765101</v>
      </c>
      <c r="G38" s="87">
        <f>F38</f>
        <v>2765101</v>
      </c>
      <c r="H38" s="87"/>
      <c r="I38" s="87"/>
      <c r="J38" s="87">
        <f>F38</f>
        <v>2765101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142214</v>
      </c>
      <c r="G50" s="80">
        <f>G14-G31</f>
        <v>142214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4.891592414306671</v>
      </c>
      <c r="G51" s="78">
        <f>(G50/G14)*100</f>
        <v>4.891592414306671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2765101</v>
      </c>
      <c r="H54" s="91"/>
      <c r="I54" s="91"/>
      <c r="J54" s="91">
        <f>J31</f>
        <v>2765101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46.5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123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/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125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2491553</v>
      </c>
      <c r="F14" s="34"/>
      <c r="G14" s="34">
        <f>G15</f>
        <v>2491553</v>
      </c>
      <c r="H14" s="34"/>
      <c r="I14" s="34"/>
      <c r="J14" s="34">
        <f>J15</f>
        <v>2491553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2491553</v>
      </c>
      <c r="F15" s="35"/>
      <c r="G15" s="35">
        <f>G16</f>
        <v>2491553</v>
      </c>
      <c r="H15" s="35"/>
      <c r="I15" s="35"/>
      <c r="J15" s="35">
        <f>J16</f>
        <v>2491553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126">
        <v>2491553</v>
      </c>
      <c r="F16" s="126"/>
      <c r="G16" s="125">
        <f>E16</f>
        <v>2491553</v>
      </c>
      <c r="H16" s="126"/>
      <c r="I16" s="126"/>
      <c r="J16" s="126">
        <f>G16</f>
        <v>2491553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2434123</v>
      </c>
      <c r="G31" s="81">
        <f>G32+G40+G41+G47+G48+G49</f>
        <v>2434123</v>
      </c>
      <c r="H31" s="81"/>
      <c r="I31" s="81"/>
      <c r="J31" s="81">
        <f>J32+J40+J41+J47+J48+J49</f>
        <v>2434123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2434123</v>
      </c>
      <c r="G32" s="83">
        <f>F32</f>
        <v>2434123</v>
      </c>
      <c r="H32" s="83"/>
      <c r="I32" s="83"/>
      <c r="J32" s="83">
        <f>G32</f>
        <v>2434123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2434123</v>
      </c>
      <c r="G38" s="87">
        <f>F38</f>
        <v>2434123</v>
      </c>
      <c r="H38" s="87"/>
      <c r="I38" s="87"/>
      <c r="J38" s="87">
        <f>F38</f>
        <v>2434123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57430</v>
      </c>
      <c r="G50" s="80">
        <f>G14-G31</f>
        <v>57430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2.304988093771234</v>
      </c>
      <c r="G51" s="78">
        <f>(G50/G14)*100</f>
        <v>2.304988093771234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2434123</v>
      </c>
      <c r="H54" s="91"/>
      <c r="I54" s="91"/>
      <c r="J54" s="91">
        <f>J31</f>
        <v>2434123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46.5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123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/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126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2574375</v>
      </c>
      <c r="F14" s="34"/>
      <c r="G14" s="34">
        <f>G15</f>
        <v>2574375</v>
      </c>
      <c r="H14" s="34"/>
      <c r="I14" s="34"/>
      <c r="J14" s="34">
        <f>J15</f>
        <v>2574375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2574375</v>
      </c>
      <c r="F15" s="35"/>
      <c r="G15" s="35">
        <f>G16</f>
        <v>2574375</v>
      </c>
      <c r="H15" s="35"/>
      <c r="I15" s="35"/>
      <c r="J15" s="35">
        <f>J16</f>
        <v>2574375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126">
        <v>2574375</v>
      </c>
      <c r="F16" s="126"/>
      <c r="G16" s="125">
        <f>E16</f>
        <v>2574375</v>
      </c>
      <c r="H16" s="126"/>
      <c r="I16" s="126"/>
      <c r="J16" s="126">
        <f>G16</f>
        <v>2574375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2504694</v>
      </c>
      <c r="G31" s="81">
        <f>G32+G40+G41+G47+G48+G49</f>
        <v>2504694</v>
      </c>
      <c r="H31" s="81"/>
      <c r="I31" s="81"/>
      <c r="J31" s="81">
        <f>J32+J40+J41+J47+J48+J49</f>
        <v>2504694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2504694</v>
      </c>
      <c r="G32" s="83">
        <f>F32</f>
        <v>2504694</v>
      </c>
      <c r="H32" s="83"/>
      <c r="I32" s="83"/>
      <c r="J32" s="83">
        <f>G32</f>
        <v>2504694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2504694</v>
      </c>
      <c r="G38" s="87">
        <f>F38</f>
        <v>2504694</v>
      </c>
      <c r="H38" s="87"/>
      <c r="I38" s="87"/>
      <c r="J38" s="87">
        <f>F38</f>
        <v>2504694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69681</v>
      </c>
      <c r="G50" s="80">
        <f>G14-G31</f>
        <v>69681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2.7067152221412965</v>
      </c>
      <c r="G51" s="78">
        <f>(G50/G14)*100</f>
        <v>2.7067152221412965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2504694</v>
      </c>
      <c r="H54" s="91"/>
      <c r="I54" s="91"/>
      <c r="J54" s="91">
        <f>J31</f>
        <v>2504694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46.5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123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/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3.00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131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2420098</v>
      </c>
      <c r="F14" s="34"/>
      <c r="G14" s="34">
        <f>G15</f>
        <v>2420098</v>
      </c>
      <c r="H14" s="34"/>
      <c r="I14" s="34"/>
      <c r="J14" s="34">
        <f>J15</f>
        <v>2420098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2420098</v>
      </c>
      <c r="F15" s="35"/>
      <c r="G15" s="35">
        <f>G16</f>
        <v>2420098</v>
      </c>
      <c r="H15" s="35"/>
      <c r="I15" s="35"/>
      <c r="J15" s="35">
        <f>J16</f>
        <v>2420098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126">
        <v>2420098</v>
      </c>
      <c r="F16" s="126"/>
      <c r="G16" s="125">
        <f>E16</f>
        <v>2420098</v>
      </c>
      <c r="H16" s="126"/>
      <c r="I16" s="126"/>
      <c r="J16" s="126">
        <f>G16</f>
        <v>2420098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2337803</v>
      </c>
      <c r="G31" s="81">
        <f>G32+G40+G41+G47+G48+G49</f>
        <v>2337803</v>
      </c>
      <c r="H31" s="81"/>
      <c r="I31" s="81"/>
      <c r="J31" s="81">
        <f>J32+J40+J41+J47+J48+J49</f>
        <v>2337803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2337803</v>
      </c>
      <c r="G32" s="83">
        <f>F32</f>
        <v>2337803</v>
      </c>
      <c r="H32" s="83"/>
      <c r="I32" s="83"/>
      <c r="J32" s="83">
        <f>G32</f>
        <v>2337803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2337803</v>
      </c>
      <c r="G38" s="87">
        <f>F38</f>
        <v>2337803</v>
      </c>
      <c r="H38" s="87"/>
      <c r="I38" s="87"/>
      <c r="J38" s="87">
        <f>F38</f>
        <v>2337803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82295</v>
      </c>
      <c r="G50" s="80">
        <f>G14-G31</f>
        <v>82295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3.400482129236089</v>
      </c>
      <c r="G51" s="78">
        <f>(G50/G14)*100</f>
        <v>3.400482129236089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2337803</v>
      </c>
      <c r="H54" s="91"/>
      <c r="I54" s="91"/>
      <c r="J54" s="91">
        <f>J31</f>
        <v>2337803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1:11" s="20" customFormat="1" ht="28.5" customHeight="1">
      <c r="A58" s="171" t="s">
        <v>123</v>
      </c>
      <c r="B58" s="171"/>
      <c r="C58" s="171"/>
      <c r="D58" s="19" t="s">
        <v>80</v>
      </c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23"/>
      <c r="B59" s="21"/>
      <c r="C59" s="21"/>
      <c r="D59" s="19" t="s">
        <v>112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/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0.00390625" style="0" customWidth="1"/>
    <col min="12" max="12" width="10.1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132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1925222</v>
      </c>
      <c r="F14" s="34"/>
      <c r="G14" s="34">
        <f>G15</f>
        <v>1925222</v>
      </c>
      <c r="H14" s="34"/>
      <c r="I14" s="34"/>
      <c r="J14" s="34">
        <f>J15</f>
        <v>1925222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1925222</v>
      </c>
      <c r="F15" s="35"/>
      <c r="G15" s="35">
        <f>G16</f>
        <v>1925222</v>
      </c>
      <c r="H15" s="35"/>
      <c r="I15" s="35"/>
      <c r="J15" s="35">
        <f>J16</f>
        <v>1925222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126">
        <v>1925222</v>
      </c>
      <c r="F16" s="126"/>
      <c r="G16" s="125">
        <f>E16</f>
        <v>1925222</v>
      </c>
      <c r="H16" s="126"/>
      <c r="I16" s="126"/>
      <c r="J16" s="126">
        <f>G16</f>
        <v>1925222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1850318</v>
      </c>
      <c r="G31" s="81">
        <f>G32+G40+G41+G47+G48+G49</f>
        <v>1850318</v>
      </c>
      <c r="H31" s="81"/>
      <c r="I31" s="81"/>
      <c r="J31" s="81">
        <f>J32+J40+J41+J47+J48+J49</f>
        <v>1850318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1850318</v>
      </c>
      <c r="G32" s="83">
        <f>F32</f>
        <v>1850318</v>
      </c>
      <c r="H32" s="83"/>
      <c r="I32" s="83"/>
      <c r="J32" s="83">
        <f>G32</f>
        <v>1850318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1850318</v>
      </c>
      <c r="G38" s="87">
        <f>F38</f>
        <v>1850318</v>
      </c>
      <c r="H38" s="87"/>
      <c r="I38" s="87"/>
      <c r="J38" s="87">
        <f>F38</f>
        <v>1850318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74904</v>
      </c>
      <c r="G50" s="80">
        <f>G14-G31</f>
        <v>74904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3.890668193070721</v>
      </c>
      <c r="G51" s="78">
        <f>(G50/G14)*100</f>
        <v>3.890668193070721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1850318</v>
      </c>
      <c r="H54" s="91"/>
      <c r="I54" s="91"/>
      <c r="J54" s="91">
        <f>J31</f>
        <v>1850318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107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2178476</v>
      </c>
      <c r="F14" s="34"/>
      <c r="G14" s="34">
        <f>G15</f>
        <v>2178476</v>
      </c>
      <c r="H14" s="34"/>
      <c r="I14" s="34"/>
      <c r="J14" s="34">
        <f>J15</f>
        <v>2178476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2178476</v>
      </c>
      <c r="F15" s="35"/>
      <c r="G15" s="35">
        <f>G16</f>
        <v>2178476</v>
      </c>
      <c r="H15" s="35"/>
      <c r="I15" s="35"/>
      <c r="J15" s="35">
        <f>J16</f>
        <v>2178476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2178476</v>
      </c>
      <c r="F16" s="64"/>
      <c r="G16" s="79">
        <f>E16</f>
        <v>2178476</v>
      </c>
      <c r="H16" s="64"/>
      <c r="I16" s="64"/>
      <c r="J16" s="64">
        <f>G16</f>
        <v>2178476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2114646</v>
      </c>
      <c r="G31" s="81">
        <f>G32+G40+G41+G47+G48+G49</f>
        <v>2114646</v>
      </c>
      <c r="H31" s="81"/>
      <c r="I31" s="81"/>
      <c r="J31" s="81">
        <f>J32+J40+J41+J47+J48+J49</f>
        <v>2114646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2114646</v>
      </c>
      <c r="G32" s="83">
        <f>F32</f>
        <v>2114646</v>
      </c>
      <c r="H32" s="83"/>
      <c r="I32" s="83"/>
      <c r="J32" s="83">
        <f>G32</f>
        <v>2114646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2114646</v>
      </c>
      <c r="G38" s="87">
        <f>F38</f>
        <v>2114646</v>
      </c>
      <c r="H38" s="87"/>
      <c r="I38" s="87"/>
      <c r="J38" s="87">
        <f>F38</f>
        <v>2114646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4" t="s">
        <v>40</v>
      </c>
      <c r="C48" s="175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4" t="s">
        <v>62</v>
      </c>
      <c r="C49" s="175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63830</v>
      </c>
      <c r="G50" s="80">
        <f>G14-G31</f>
        <v>63830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2.9300299842642286</v>
      </c>
      <c r="G51" s="78">
        <f>(G50/G14)*100</f>
        <v>2.9300299842642286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2114646</v>
      </c>
      <c r="H54" s="91"/>
      <c r="I54" s="91"/>
      <c r="J54" s="91">
        <f>J31</f>
        <v>2114646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108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3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134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2275497</v>
      </c>
      <c r="F14" s="34"/>
      <c r="G14" s="34">
        <f>G15</f>
        <v>2275497</v>
      </c>
      <c r="H14" s="34"/>
      <c r="I14" s="34"/>
      <c r="J14" s="34">
        <f>G14</f>
        <v>2275497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2275497</v>
      </c>
      <c r="F15" s="35"/>
      <c r="G15" s="35">
        <f>G16</f>
        <v>2275497</v>
      </c>
      <c r="H15" s="35"/>
      <c r="I15" s="35"/>
      <c r="J15" s="35">
        <f>G15</f>
        <v>2275497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126">
        <v>2275497</v>
      </c>
      <c r="F16" s="126"/>
      <c r="G16" s="125">
        <f>E16</f>
        <v>2275497</v>
      </c>
      <c r="H16" s="126"/>
      <c r="I16" s="126"/>
      <c r="J16" s="126">
        <f>G16</f>
        <v>2275497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2204698</v>
      </c>
      <c r="F31" s="81"/>
      <c r="G31" s="81">
        <f>G32+G40+G41+G47+G48+G49</f>
        <v>2204698</v>
      </c>
      <c r="H31" s="81"/>
      <c r="I31" s="81"/>
      <c r="J31" s="81">
        <f>J32+J40+J41+J47+J48+J49</f>
        <v>2006751</v>
      </c>
      <c r="K31" s="81">
        <f>K32+K40+K41+K47+K48+K49</f>
        <v>197947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2204698</v>
      </c>
      <c r="F32" s="83"/>
      <c r="G32" s="83">
        <f>G33+G38</f>
        <v>2204698</v>
      </c>
      <c r="H32" s="83"/>
      <c r="I32" s="83"/>
      <c r="J32" s="83">
        <f>J38</f>
        <v>2006751</v>
      </c>
      <c r="K32" s="83">
        <f>K38</f>
        <v>197947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2204698</v>
      </c>
      <c r="F38" s="87"/>
      <c r="G38" s="87">
        <f>J38+K38</f>
        <v>2204698</v>
      </c>
      <c r="H38" s="87"/>
      <c r="I38" s="87"/>
      <c r="J38" s="87">
        <v>2006751</v>
      </c>
      <c r="K38" s="87">
        <v>197947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70799</v>
      </c>
      <c r="F50" s="80"/>
      <c r="G50" s="80">
        <f>G14-G31</f>
        <v>70799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3.111364242624798</v>
      </c>
      <c r="F51" s="78"/>
      <c r="G51" s="78">
        <f>(G50/G14)*100</f>
        <v>3.111364242624798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2204698</v>
      </c>
      <c r="H54" s="91"/>
      <c r="I54" s="91"/>
      <c r="J54" s="91">
        <f>J31</f>
        <v>2006751</v>
      </c>
      <c r="K54" s="91">
        <f>K38</f>
        <v>197947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6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136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2248418</v>
      </c>
      <c r="F14" s="34"/>
      <c r="G14" s="34">
        <f>G15</f>
        <v>2248418</v>
      </c>
      <c r="H14" s="34"/>
      <c r="I14" s="34"/>
      <c r="J14" s="34">
        <f>G14</f>
        <v>2248418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2248418</v>
      </c>
      <c r="F15" s="35"/>
      <c r="G15" s="35">
        <f>G16</f>
        <v>2248418</v>
      </c>
      <c r="H15" s="35"/>
      <c r="I15" s="35"/>
      <c r="J15" s="35">
        <f>G15</f>
        <v>2248418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2248418</v>
      </c>
      <c r="F16" s="126"/>
      <c r="G16" s="125">
        <f>E16</f>
        <v>2248418</v>
      </c>
      <c r="H16" s="126"/>
      <c r="I16" s="126"/>
      <c r="J16" s="126">
        <f>G16</f>
        <v>2248418</v>
      </c>
      <c r="K16" s="126"/>
    </row>
    <row r="17" spans="1:11" s="1" customFormat="1" ht="42" customHeight="1">
      <c r="A17" s="6" t="s">
        <v>20</v>
      </c>
      <c r="B17" s="194" t="s">
        <v>140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2200690</v>
      </c>
      <c r="F31" s="81"/>
      <c r="G31" s="81">
        <f>G32+G40+G41+G47+G48+G49</f>
        <v>2200690</v>
      </c>
      <c r="H31" s="81"/>
      <c r="I31" s="81"/>
      <c r="J31" s="81">
        <f>J32+J40+J41+J47+J48+J49</f>
        <v>1940727</v>
      </c>
      <c r="K31" s="81">
        <f>K32+K40+K41+K47+K48+K49</f>
        <v>259963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2200690</v>
      </c>
      <c r="F32" s="83"/>
      <c r="G32" s="83">
        <f>G33+G38</f>
        <v>2200690</v>
      </c>
      <c r="H32" s="83"/>
      <c r="I32" s="83"/>
      <c r="J32" s="83">
        <f>J38</f>
        <v>1940727</v>
      </c>
      <c r="K32" s="83">
        <f>K38</f>
        <v>259963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2200690</v>
      </c>
      <c r="F38" s="87"/>
      <c r="G38" s="87">
        <f>J38+K38</f>
        <v>2200690</v>
      </c>
      <c r="H38" s="87"/>
      <c r="I38" s="87"/>
      <c r="J38" s="87">
        <v>1940727</v>
      </c>
      <c r="K38" s="87">
        <v>259963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47728</v>
      </c>
      <c r="F50" s="80"/>
      <c r="G50" s="80">
        <f>G14-G31</f>
        <v>47728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2.1227369643900733</v>
      </c>
      <c r="F51" s="78"/>
      <c r="G51" s="78">
        <f>(G50/G14)*100</f>
        <v>2.1227369643900733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2200690</v>
      </c>
      <c r="H54" s="91"/>
      <c r="I54" s="91"/>
      <c r="J54" s="91">
        <f>J31</f>
        <v>1940727</v>
      </c>
      <c r="K54" s="91">
        <f>K38</f>
        <v>259963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136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2248418</v>
      </c>
      <c r="F14" s="34"/>
      <c r="G14" s="34">
        <f>G15</f>
        <v>2248418</v>
      </c>
      <c r="H14" s="34"/>
      <c r="I14" s="34"/>
      <c r="J14" s="34">
        <f>G14</f>
        <v>2248418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2248418</v>
      </c>
      <c r="F15" s="35"/>
      <c r="G15" s="35">
        <f>G16</f>
        <v>2248418</v>
      </c>
      <c r="H15" s="35"/>
      <c r="I15" s="35"/>
      <c r="J15" s="35">
        <f>G15</f>
        <v>2248418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2248418</v>
      </c>
      <c r="F16" s="126"/>
      <c r="G16" s="125">
        <f>E16</f>
        <v>2248418</v>
      </c>
      <c r="H16" s="126"/>
      <c r="I16" s="126"/>
      <c r="J16" s="126">
        <f>G16</f>
        <v>2248418</v>
      </c>
      <c r="K16" s="126"/>
    </row>
    <row r="17" spans="1:11" s="1" customFormat="1" ht="42" customHeight="1">
      <c r="A17" s="6" t="s">
        <v>20</v>
      </c>
      <c r="B17" s="194" t="s">
        <v>140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2200690</v>
      </c>
      <c r="F31" s="81"/>
      <c r="G31" s="81">
        <f>G32+G40+G41+G47+G48+G49</f>
        <v>2200690</v>
      </c>
      <c r="H31" s="81"/>
      <c r="I31" s="81"/>
      <c r="J31" s="81">
        <f>J32+J40+J41+J47+J48+J49</f>
        <v>1940727</v>
      </c>
      <c r="K31" s="81">
        <f>K32+K40+K41+K47+K48+K49</f>
        <v>259963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2200690</v>
      </c>
      <c r="F32" s="83"/>
      <c r="G32" s="83">
        <f>G33+G38</f>
        <v>2200690</v>
      </c>
      <c r="H32" s="83"/>
      <c r="I32" s="83"/>
      <c r="J32" s="83">
        <f>J38</f>
        <v>1940727</v>
      </c>
      <c r="K32" s="83">
        <f>K38</f>
        <v>259963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2200690</v>
      </c>
      <c r="F38" s="87"/>
      <c r="G38" s="87">
        <f>J38+K38</f>
        <v>2200690</v>
      </c>
      <c r="H38" s="87"/>
      <c r="I38" s="87"/>
      <c r="J38" s="87">
        <v>1940727</v>
      </c>
      <c r="K38" s="87">
        <v>259963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47728</v>
      </c>
      <c r="F50" s="80"/>
      <c r="G50" s="80">
        <f>G14-G31</f>
        <v>47728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2.1227369643900733</v>
      </c>
      <c r="F51" s="78"/>
      <c r="G51" s="78">
        <f>(G50/G14)*100</f>
        <v>2.1227369643900733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2200690</v>
      </c>
      <c r="H54" s="91"/>
      <c r="I54" s="91"/>
      <c r="J54" s="91">
        <f>J31</f>
        <v>1940727</v>
      </c>
      <c r="K54" s="91">
        <f>K38</f>
        <v>259963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/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143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/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144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2145300</v>
      </c>
      <c r="F14" s="34"/>
      <c r="G14" s="34">
        <f>G15</f>
        <v>2145300</v>
      </c>
      <c r="H14" s="34"/>
      <c r="I14" s="34"/>
      <c r="J14" s="34">
        <f>G14</f>
        <v>2145300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2145300</v>
      </c>
      <c r="F15" s="35"/>
      <c r="G15" s="35">
        <f>G16</f>
        <v>2145300</v>
      </c>
      <c r="H15" s="35"/>
      <c r="I15" s="35"/>
      <c r="J15" s="35">
        <f>G15</f>
        <v>2145300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2145300</v>
      </c>
      <c r="F16" s="126"/>
      <c r="G16" s="125">
        <f>E16</f>
        <v>2145300</v>
      </c>
      <c r="H16" s="126"/>
      <c r="I16" s="126"/>
      <c r="J16" s="126">
        <f>G16</f>
        <v>2145300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2100083</v>
      </c>
      <c r="F31" s="81"/>
      <c r="G31" s="81">
        <f>G32+G40+G41+G47+G48+G49</f>
        <v>2100083</v>
      </c>
      <c r="H31" s="81"/>
      <c r="I31" s="81"/>
      <c r="J31" s="81">
        <f>J32+J40+J41+J47+J48+J49</f>
        <v>1923639</v>
      </c>
      <c r="K31" s="81">
        <f>K32+K40+K41+K47+K48+K49</f>
        <v>176444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2100083</v>
      </c>
      <c r="F32" s="83"/>
      <c r="G32" s="83">
        <f>G33+G38</f>
        <v>2100083</v>
      </c>
      <c r="H32" s="83"/>
      <c r="I32" s="83"/>
      <c r="J32" s="83">
        <f>J38</f>
        <v>1923639</v>
      </c>
      <c r="K32" s="83">
        <f>K38</f>
        <v>176444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2100083</v>
      </c>
      <c r="F38" s="87"/>
      <c r="G38" s="87">
        <f>J38+K38</f>
        <v>2100083</v>
      </c>
      <c r="H38" s="87"/>
      <c r="I38" s="87"/>
      <c r="J38" s="87">
        <v>1923639</v>
      </c>
      <c r="K38" s="87">
        <v>176444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45217</v>
      </c>
      <c r="F50" s="80"/>
      <c r="G50" s="80">
        <f>G14-G31</f>
        <v>45217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2.107723861464597</v>
      </c>
      <c r="F51" s="78"/>
      <c r="G51" s="78">
        <f>(G50/G14)*100</f>
        <v>2.107723861464597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2100083</v>
      </c>
      <c r="H54" s="91"/>
      <c r="I54" s="91"/>
      <c r="J54" s="91">
        <f>J31</f>
        <v>1923639</v>
      </c>
      <c r="K54" s="91">
        <f>K38</f>
        <v>176444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/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143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/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145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2045302</v>
      </c>
      <c r="F14" s="34"/>
      <c r="G14" s="34">
        <f>G15</f>
        <v>2045302</v>
      </c>
      <c r="H14" s="34"/>
      <c r="I14" s="34"/>
      <c r="J14" s="34">
        <f>G14</f>
        <v>2045302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2045302</v>
      </c>
      <c r="F15" s="35"/>
      <c r="G15" s="35">
        <f>G16</f>
        <v>2045302</v>
      </c>
      <c r="H15" s="35"/>
      <c r="I15" s="35"/>
      <c r="J15" s="35">
        <f>G15</f>
        <v>2045302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2045302</v>
      </c>
      <c r="F16" s="126"/>
      <c r="G16" s="125">
        <f>E16</f>
        <v>2045302</v>
      </c>
      <c r="H16" s="126"/>
      <c r="I16" s="126"/>
      <c r="J16" s="126">
        <f>G16</f>
        <v>2045302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1982564</v>
      </c>
      <c r="F31" s="81"/>
      <c r="G31" s="81">
        <f>G32+G40+G41+G47+G48+G49</f>
        <v>1982564</v>
      </c>
      <c r="H31" s="81"/>
      <c r="I31" s="81"/>
      <c r="J31" s="81">
        <f>J32+J40+J41+J47+J48+J49</f>
        <v>1812504</v>
      </c>
      <c r="K31" s="81">
        <f>K32+K40+K41+K47+K48+K49</f>
        <v>170060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1982564</v>
      </c>
      <c r="F32" s="83"/>
      <c r="G32" s="83">
        <f>G33+G38</f>
        <v>1982564</v>
      </c>
      <c r="H32" s="83"/>
      <c r="I32" s="83"/>
      <c r="J32" s="83">
        <f>J38</f>
        <v>1812504</v>
      </c>
      <c r="K32" s="83">
        <f>K38</f>
        <v>170060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1982564</v>
      </c>
      <c r="F38" s="87"/>
      <c r="G38" s="87">
        <f>J38+K38</f>
        <v>1982564</v>
      </c>
      <c r="H38" s="87"/>
      <c r="I38" s="87"/>
      <c r="J38" s="87">
        <v>1812504</v>
      </c>
      <c r="K38" s="87">
        <v>170060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62738</v>
      </c>
      <c r="F50" s="80"/>
      <c r="G50" s="80">
        <f>G14-G31</f>
        <v>62738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3.067419872468711</v>
      </c>
      <c r="F51" s="78"/>
      <c r="G51" s="78">
        <f>(G50/G14)*100</f>
        <v>3.067419872468711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1982564</v>
      </c>
      <c r="H54" s="91"/>
      <c r="I54" s="91"/>
      <c r="J54" s="91">
        <f>J31</f>
        <v>1812504</v>
      </c>
      <c r="K54" s="91">
        <f>K38</f>
        <v>170060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146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2520163</v>
      </c>
      <c r="F14" s="34"/>
      <c r="G14" s="34">
        <f>G15</f>
        <v>2520163</v>
      </c>
      <c r="H14" s="34"/>
      <c r="I14" s="34"/>
      <c r="J14" s="34">
        <f>G14</f>
        <v>2520163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2520163</v>
      </c>
      <c r="F15" s="35"/>
      <c r="G15" s="35">
        <f>G16</f>
        <v>2520163</v>
      </c>
      <c r="H15" s="35"/>
      <c r="I15" s="35"/>
      <c r="J15" s="35">
        <f>G15</f>
        <v>2520163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2520163</v>
      </c>
      <c r="F16" s="126"/>
      <c r="G16" s="125">
        <f>E16</f>
        <v>2520163</v>
      </c>
      <c r="H16" s="126"/>
      <c r="I16" s="126"/>
      <c r="J16" s="126">
        <f>G16</f>
        <v>2520163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2467120</v>
      </c>
      <c r="F31" s="81"/>
      <c r="G31" s="81">
        <f>G32+G40+G41+G47+G48+G49</f>
        <v>2467120</v>
      </c>
      <c r="H31" s="81"/>
      <c r="I31" s="81"/>
      <c r="J31" s="81">
        <f>J32+J40+J41+J47+J48+J49</f>
        <v>2248900</v>
      </c>
      <c r="K31" s="81">
        <f>K32+K40+K41+K47+K48+K49</f>
        <v>218220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2467120</v>
      </c>
      <c r="F32" s="83"/>
      <c r="G32" s="83">
        <f>G33+G38</f>
        <v>2467120</v>
      </c>
      <c r="H32" s="83"/>
      <c r="I32" s="83"/>
      <c r="J32" s="83">
        <f>J38</f>
        <v>2248900</v>
      </c>
      <c r="K32" s="83">
        <f>K38</f>
        <v>218220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2467120</v>
      </c>
      <c r="F38" s="87"/>
      <c r="G38" s="87">
        <f>J38+K38</f>
        <v>2467120</v>
      </c>
      <c r="H38" s="87"/>
      <c r="I38" s="87"/>
      <c r="J38" s="87">
        <v>2248900</v>
      </c>
      <c r="K38" s="87">
        <v>218220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53043</v>
      </c>
      <c r="F50" s="80"/>
      <c r="G50" s="80">
        <f>G14-G31</f>
        <v>53043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2.1047448121411194</v>
      </c>
      <c r="F51" s="78"/>
      <c r="G51" s="78">
        <f>(G50/G14)*100</f>
        <v>2.1047448121411194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2467120</v>
      </c>
      <c r="H54" s="91"/>
      <c r="I54" s="91"/>
      <c r="J54" s="91">
        <f>J31</f>
        <v>2248900</v>
      </c>
      <c r="K54" s="91">
        <f>K38</f>
        <v>218220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148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147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149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2519576</v>
      </c>
      <c r="F14" s="34"/>
      <c r="G14" s="34">
        <f>G15</f>
        <v>2519576</v>
      </c>
      <c r="H14" s="34"/>
      <c r="I14" s="34"/>
      <c r="J14" s="34">
        <f>G14</f>
        <v>2519576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2519576</v>
      </c>
      <c r="F15" s="35"/>
      <c r="G15" s="35">
        <f>G16</f>
        <v>2519576</v>
      </c>
      <c r="H15" s="35"/>
      <c r="I15" s="35"/>
      <c r="J15" s="35">
        <f>G15</f>
        <v>2519576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2519576</v>
      </c>
      <c r="F16" s="126"/>
      <c r="G16" s="125">
        <f>E16</f>
        <v>2519576</v>
      </c>
      <c r="H16" s="126"/>
      <c r="I16" s="126"/>
      <c r="J16" s="126">
        <f>G16</f>
        <v>2519576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2468025</v>
      </c>
      <c r="F31" s="81"/>
      <c r="G31" s="81">
        <f>G32+G40+G41+G47+G48+G49</f>
        <v>2468025</v>
      </c>
      <c r="H31" s="81"/>
      <c r="I31" s="81"/>
      <c r="J31" s="81">
        <f>J32+J40+J41+J47+J48+J49</f>
        <v>2267959</v>
      </c>
      <c r="K31" s="81">
        <f>K32+K40+K41+K47+K48+K49</f>
        <v>200066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2468025</v>
      </c>
      <c r="F32" s="83"/>
      <c r="G32" s="83">
        <f>G33+G38</f>
        <v>2468025</v>
      </c>
      <c r="H32" s="83"/>
      <c r="I32" s="83"/>
      <c r="J32" s="83">
        <f>J38</f>
        <v>2267959</v>
      </c>
      <c r="K32" s="83">
        <f>K38</f>
        <v>200066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2468025</v>
      </c>
      <c r="F38" s="87"/>
      <c r="G38" s="87">
        <f>J38+K38</f>
        <v>2468025</v>
      </c>
      <c r="H38" s="87"/>
      <c r="I38" s="87"/>
      <c r="J38" s="87">
        <v>2267959</v>
      </c>
      <c r="K38" s="87">
        <v>200066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51551</v>
      </c>
      <c r="F50" s="80"/>
      <c r="G50" s="80">
        <f>G14-G31</f>
        <v>51551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2.046018853965905</v>
      </c>
      <c r="F51" s="78"/>
      <c r="G51" s="78">
        <f>(G50/G14)*100</f>
        <v>2.046018853965905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2468025</v>
      </c>
      <c r="H54" s="91"/>
      <c r="I54" s="91"/>
      <c r="J54" s="91">
        <f>J31</f>
        <v>2267959</v>
      </c>
      <c r="K54" s="91">
        <f>K38</f>
        <v>200066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148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150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143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/>
      <c r="J59" s="19"/>
      <c r="K59" s="19"/>
    </row>
    <row r="60" spans="1:11" s="20" customFormat="1" ht="33.75" customHeight="1">
      <c r="A60" s="24"/>
      <c r="B60" s="19"/>
      <c r="C60" s="19"/>
      <c r="D60" s="19" t="s">
        <v>147</v>
      </c>
      <c r="E60" s="19"/>
      <c r="F60" s="19"/>
      <c r="G60" s="19"/>
      <c r="H60" s="19"/>
      <c r="I60" s="19"/>
      <c r="J60" s="22" t="s">
        <v>50</v>
      </c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19"/>
      <c r="K61" s="19"/>
    </row>
    <row r="62" spans="1:12" s="20" customFormat="1" ht="26.25">
      <c r="A62" s="22"/>
      <c r="B62" s="22"/>
      <c r="C62" s="19"/>
      <c r="D62" s="19"/>
      <c r="E62" s="19"/>
      <c r="F62" s="19"/>
      <c r="G62" s="19"/>
      <c r="H62" s="19"/>
      <c r="I62" s="15"/>
      <c r="J62" s="15"/>
      <c r="K62" s="15"/>
      <c r="L62" s="1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2"/>
      <c r="J64" s="2"/>
      <c r="K64" s="2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172"/>
      <c r="J66" s="173"/>
      <c r="K66" s="2"/>
    </row>
    <row r="67" spans="1:11" s="1" customFormat="1" ht="15.75">
      <c r="A67" s="17"/>
      <c r="B67" s="17"/>
      <c r="F67" s="2"/>
      <c r="G67" s="2"/>
      <c r="H67" s="2"/>
      <c r="I67" s="2"/>
      <c r="J67" s="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8" s="1" customFormat="1" ht="15.75">
      <c r="A78" s="17"/>
      <c r="B78" s="17"/>
      <c r="C78" s="2"/>
      <c r="D78" s="2"/>
      <c r="E78" s="2"/>
      <c r="F78" s="2"/>
      <c r="G78" s="2"/>
      <c r="H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12" s="1" customFormat="1" ht="12.75">
      <c r="A268" s="17"/>
      <c r="B268" s="17"/>
      <c r="I268"/>
      <c r="J268"/>
      <c r="K268"/>
      <c r="L26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6:J66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151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124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34.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83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201">
        <v>2</v>
      </c>
      <c r="C12" s="201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2662278</v>
      </c>
      <c r="F14" s="34"/>
      <c r="G14" s="34">
        <f>G15</f>
        <v>2662278</v>
      </c>
      <c r="H14" s="34"/>
      <c r="I14" s="34"/>
      <c r="J14" s="34">
        <f>G14</f>
        <v>2662278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2662278</v>
      </c>
      <c r="F15" s="35"/>
      <c r="G15" s="35">
        <f>G16</f>
        <v>2662278</v>
      </c>
      <c r="H15" s="35"/>
      <c r="I15" s="35"/>
      <c r="J15" s="35">
        <f>G15</f>
        <v>2662278</v>
      </c>
      <c r="K15" s="35"/>
    </row>
    <row r="16" spans="1:11" s="1" customFormat="1" ht="39.75" customHeight="1">
      <c r="A16" s="6" t="s">
        <v>19</v>
      </c>
      <c r="B16" s="194" t="s">
        <v>139</v>
      </c>
      <c r="C16" s="195"/>
      <c r="D16" s="7" t="s">
        <v>4</v>
      </c>
      <c r="E16" s="126">
        <v>2662278</v>
      </c>
      <c r="F16" s="126"/>
      <c r="G16" s="125">
        <f>E16</f>
        <v>2662278</v>
      </c>
      <c r="H16" s="126"/>
      <c r="I16" s="126"/>
      <c r="J16" s="126">
        <f>G16</f>
        <v>2662278</v>
      </c>
      <c r="K16" s="126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141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142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137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138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>
        <f>G31</f>
        <v>2606448</v>
      </c>
      <c r="F31" s="81"/>
      <c r="G31" s="81">
        <f>G32+G40+G41+G47+G48+G49</f>
        <v>2606448</v>
      </c>
      <c r="H31" s="81"/>
      <c r="I31" s="81"/>
      <c r="J31" s="81">
        <f>J32+J40+J41+J47+J48+J49</f>
        <v>2395065</v>
      </c>
      <c r="K31" s="81">
        <f>K32+K40+K41+K47+K48+K49</f>
        <v>211383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3">
        <f>G32</f>
        <v>2606448</v>
      </c>
      <c r="F32" s="83"/>
      <c r="G32" s="83">
        <f>G33+G38</f>
        <v>2606448</v>
      </c>
      <c r="H32" s="83"/>
      <c r="I32" s="83"/>
      <c r="J32" s="83">
        <f>J38</f>
        <v>2395065</v>
      </c>
      <c r="K32" s="83">
        <f>K38</f>
        <v>211383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7">
        <f>G38</f>
        <v>2606448</v>
      </c>
      <c r="F38" s="87"/>
      <c r="G38" s="87">
        <f>J38+K38</f>
        <v>2606448</v>
      </c>
      <c r="H38" s="87"/>
      <c r="I38" s="87"/>
      <c r="J38" s="87">
        <v>2395065</v>
      </c>
      <c r="K38" s="87">
        <v>211383</v>
      </c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52" t="s">
        <v>40</v>
      </c>
      <c r="C48" s="253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46" t="s">
        <v>62</v>
      </c>
      <c r="C49" s="247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>
        <f>E14-E31</f>
        <v>55830</v>
      </c>
      <c r="F50" s="80"/>
      <c r="G50" s="80">
        <f>G14-G31</f>
        <v>55830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7"/>
      <c r="C51" s="37" t="s">
        <v>45</v>
      </c>
      <c r="D51" s="4" t="s">
        <v>6</v>
      </c>
      <c r="E51" s="78">
        <f>(E50/E14)*100</f>
        <v>2.0970762632602606</v>
      </c>
      <c r="F51" s="78"/>
      <c r="G51" s="78">
        <f>(G50/G14)*100</f>
        <v>2.0970762632602606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2606448</v>
      </c>
      <c r="H54" s="91"/>
      <c r="I54" s="91"/>
      <c r="J54" s="91">
        <f>J31</f>
        <v>2395065</v>
      </c>
      <c r="K54" s="91">
        <f>K38</f>
        <v>211383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148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1"/>
      <c r="B57" s="171"/>
      <c r="C57" s="171"/>
      <c r="D57" s="19" t="s">
        <v>77</v>
      </c>
      <c r="E57" s="19"/>
      <c r="F57" s="19"/>
      <c r="G57" s="19"/>
      <c r="H57" s="19"/>
      <c r="I57" s="171" t="s">
        <v>128</v>
      </c>
      <c r="J57" s="171"/>
      <c r="K57" s="171"/>
      <c r="L57" s="171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1" t="s">
        <v>123</v>
      </c>
      <c r="B59" s="171"/>
      <c r="C59" s="171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147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2" s="20" customFormat="1" ht="26.25">
      <c r="A62" s="22"/>
      <c r="B62" s="22"/>
      <c r="C62" s="19"/>
      <c r="D62" s="19"/>
      <c r="E62" s="19"/>
      <c r="F62" s="19"/>
      <c r="G62" s="19"/>
      <c r="H62" s="19"/>
      <c r="I62" s="15"/>
      <c r="J62" s="15"/>
      <c r="K62" s="15"/>
      <c r="L62" s="1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2"/>
      <c r="J64" s="2"/>
      <c r="K64" s="2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172"/>
      <c r="J66" s="173"/>
      <c r="K66" s="2"/>
    </row>
    <row r="67" spans="1:11" s="1" customFormat="1" ht="15.75">
      <c r="A67" s="17"/>
      <c r="B67" s="17"/>
      <c r="F67" s="2"/>
      <c r="G67" s="2"/>
      <c r="H67" s="2"/>
      <c r="I67" s="2"/>
      <c r="J67" s="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8" s="1" customFormat="1" ht="15.75">
      <c r="A78" s="17"/>
      <c r="B78" s="17"/>
      <c r="C78" s="2"/>
      <c r="D78" s="2"/>
      <c r="E78" s="2"/>
      <c r="F78" s="2"/>
      <c r="G78" s="2"/>
      <c r="H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12" s="1" customFormat="1" ht="12.75">
      <c r="A268" s="17"/>
      <c r="B268" s="17"/>
      <c r="I268"/>
      <c r="J268"/>
      <c r="K268"/>
      <c r="L26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6:J66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14.25390625" style="0" customWidth="1"/>
    <col min="2" max="2" width="13.625" style="0" hidden="1" customWidth="1"/>
    <col min="8" max="8" width="11.75390625" style="0" customWidth="1"/>
    <col min="9" max="9" width="12.75390625" style="0" customWidth="1"/>
    <col min="10" max="10" width="13.00390625" style="0" hidden="1" customWidth="1"/>
    <col min="11" max="11" width="16.25390625" style="0" hidden="1" customWidth="1"/>
    <col min="12" max="12" width="13.25390625" style="0" hidden="1" customWidth="1"/>
    <col min="13" max="13" width="14.375" style="0" hidden="1" customWidth="1"/>
  </cols>
  <sheetData>
    <row r="1" ht="15">
      <c r="A1" s="129" t="s">
        <v>124</v>
      </c>
    </row>
    <row r="3" spans="1:13" ht="15.75">
      <c r="A3" s="254" t="s">
        <v>179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3.5" thickBot="1">
      <c r="A4" s="130"/>
      <c r="B4" s="130"/>
      <c r="C4" s="255"/>
      <c r="D4" s="255"/>
      <c r="E4" s="255"/>
      <c r="F4" s="255"/>
      <c r="G4" s="255"/>
      <c r="H4" s="130"/>
      <c r="I4" s="130"/>
      <c r="J4" s="130"/>
      <c r="K4" s="130"/>
      <c r="L4" s="130"/>
      <c r="M4" s="130"/>
    </row>
    <row r="5" spans="1:13" ht="15" customHeight="1">
      <c r="A5" s="256" t="s">
        <v>152</v>
      </c>
      <c r="B5" s="258" t="s">
        <v>153</v>
      </c>
      <c r="C5" s="274" t="s">
        <v>154</v>
      </c>
      <c r="D5" s="260"/>
      <c r="E5" s="260"/>
      <c r="F5" s="260"/>
      <c r="G5" s="260"/>
      <c r="H5" s="260"/>
      <c r="I5" s="269"/>
      <c r="J5" s="264" t="s">
        <v>155</v>
      </c>
      <c r="K5" s="261" t="s">
        <v>156</v>
      </c>
      <c r="L5" s="262"/>
      <c r="M5" s="263"/>
    </row>
    <row r="6" spans="1:13" ht="75">
      <c r="A6" s="257"/>
      <c r="B6" s="259"/>
      <c r="C6" s="132" t="s">
        <v>157</v>
      </c>
      <c r="D6" s="131" t="s">
        <v>158</v>
      </c>
      <c r="E6" s="132" t="s">
        <v>159</v>
      </c>
      <c r="F6" s="131" t="s">
        <v>160</v>
      </c>
      <c r="G6" s="131" t="s">
        <v>161</v>
      </c>
      <c r="H6" s="133" t="s">
        <v>162</v>
      </c>
      <c r="I6" s="270" t="s">
        <v>163</v>
      </c>
      <c r="J6" s="265"/>
      <c r="K6" s="134" t="s">
        <v>178</v>
      </c>
      <c r="L6" s="131" t="s">
        <v>164</v>
      </c>
      <c r="M6" s="135" t="s">
        <v>163</v>
      </c>
    </row>
    <row r="7" spans="1:13" ht="15">
      <c r="A7" s="136" t="s">
        <v>165</v>
      </c>
      <c r="B7" s="137">
        <v>2907315</v>
      </c>
      <c r="C7" s="138">
        <f>D7+E7</f>
        <v>142214</v>
      </c>
      <c r="D7" s="139">
        <v>77300</v>
      </c>
      <c r="E7" s="140">
        <v>64914</v>
      </c>
      <c r="F7" s="141">
        <v>1.47482</v>
      </c>
      <c r="G7" s="142">
        <v>1.45656</v>
      </c>
      <c r="H7" s="143">
        <f>ROUND(D7*F7,2)+ROUND(E7*G7,2)</f>
        <v>208554.72999999998</v>
      </c>
      <c r="I7" s="271">
        <f>ROUND(ROUND(D7*F7,2)*1.18,2)+ROUND(ROUND(E7*G7,2)*1.18,2)</f>
        <v>246094.59</v>
      </c>
      <c r="J7" s="266">
        <f aca="true" t="shared" si="0" ref="J7:J19">B7-C7</f>
        <v>2765101</v>
      </c>
      <c r="K7" s="138">
        <f>J7</f>
        <v>2765101</v>
      </c>
      <c r="L7" s="144">
        <v>0.33078</v>
      </c>
      <c r="M7" s="145">
        <f>ROUND(K7*L7,2)*1.18</f>
        <v>1079275.3298</v>
      </c>
    </row>
    <row r="8" spans="1:13" ht="15">
      <c r="A8" s="136" t="s">
        <v>166</v>
      </c>
      <c r="B8" s="137">
        <v>2491553</v>
      </c>
      <c r="C8" s="138">
        <f aca="true" t="shared" si="1" ref="C8:C18">D8+E8</f>
        <v>57430</v>
      </c>
      <c r="D8" s="139">
        <v>57430</v>
      </c>
      <c r="E8" s="140">
        <v>0</v>
      </c>
      <c r="F8" s="141">
        <v>1.55433</v>
      </c>
      <c r="G8" s="142">
        <v>1.53762</v>
      </c>
      <c r="H8" s="143">
        <f aca="true" t="shared" si="2" ref="H8:H18">ROUND(D8*F8,2)+ROUND(E8*G8,2)</f>
        <v>89265.17</v>
      </c>
      <c r="I8" s="271">
        <f aca="true" t="shared" si="3" ref="I8:I18">ROUND(ROUND(D8*F8,2)*1.18,2)+ROUND(ROUND(E8*G8,2)*1.18,2)</f>
        <v>105332.9</v>
      </c>
      <c r="J8" s="266">
        <f t="shared" si="0"/>
        <v>2434123</v>
      </c>
      <c r="K8" s="138">
        <f aca="true" t="shared" si="4" ref="K8:K18">J8</f>
        <v>2434123</v>
      </c>
      <c r="L8" s="144">
        <v>0.33078</v>
      </c>
      <c r="M8" s="145">
        <f>ROUND(K8*L8,2)*1.18</f>
        <v>950087.8677999999</v>
      </c>
    </row>
    <row r="9" spans="1:13" ht="15">
      <c r="A9" s="136" t="s">
        <v>167</v>
      </c>
      <c r="B9" s="137">
        <v>2574375</v>
      </c>
      <c r="C9" s="138">
        <f t="shared" si="1"/>
        <v>69681</v>
      </c>
      <c r="D9" s="139">
        <v>69681</v>
      </c>
      <c r="E9" s="140">
        <v>0</v>
      </c>
      <c r="F9" s="141">
        <v>1.6667</v>
      </c>
      <c r="G9" s="142">
        <v>1.65221</v>
      </c>
      <c r="H9" s="143">
        <f t="shared" si="2"/>
        <v>116137.32</v>
      </c>
      <c r="I9" s="271">
        <f t="shared" si="3"/>
        <v>137042.04</v>
      </c>
      <c r="J9" s="266">
        <f t="shared" si="0"/>
        <v>2504694</v>
      </c>
      <c r="K9" s="138">
        <f t="shared" si="4"/>
        <v>2504694</v>
      </c>
      <c r="L9" s="144">
        <v>0.33078</v>
      </c>
      <c r="M9" s="145">
        <f aca="true" t="shared" si="5" ref="M9:M18">ROUND(K9*L9,2)*1.18</f>
        <v>977633.1624</v>
      </c>
    </row>
    <row r="10" spans="1:13" ht="15">
      <c r="A10" s="136" t="s">
        <v>168</v>
      </c>
      <c r="B10" s="137">
        <v>2420098</v>
      </c>
      <c r="C10" s="138">
        <f t="shared" si="1"/>
        <v>82295</v>
      </c>
      <c r="D10" s="139">
        <v>70900</v>
      </c>
      <c r="E10" s="138">
        <v>11395</v>
      </c>
      <c r="F10" s="146">
        <v>1.63433</v>
      </c>
      <c r="G10" s="146">
        <v>1.6192</v>
      </c>
      <c r="H10" s="143">
        <f t="shared" si="2"/>
        <v>134324.78</v>
      </c>
      <c r="I10" s="271">
        <f t="shared" si="3"/>
        <v>158503.24</v>
      </c>
      <c r="J10" s="266">
        <f t="shared" si="0"/>
        <v>2337803</v>
      </c>
      <c r="K10" s="138">
        <f t="shared" si="4"/>
        <v>2337803</v>
      </c>
      <c r="L10" s="144">
        <v>0.33078</v>
      </c>
      <c r="M10" s="145">
        <f t="shared" si="5"/>
        <v>912492.2063999999</v>
      </c>
    </row>
    <row r="11" spans="1:13" ht="15">
      <c r="A11" s="136" t="s">
        <v>169</v>
      </c>
      <c r="B11" s="137">
        <v>1925222</v>
      </c>
      <c r="C11" s="138">
        <f t="shared" si="1"/>
        <v>74904</v>
      </c>
      <c r="D11" s="139">
        <v>58300</v>
      </c>
      <c r="E11" s="138">
        <v>16604</v>
      </c>
      <c r="F11" s="146">
        <v>1.49196</v>
      </c>
      <c r="G11" s="142">
        <v>1.47402</v>
      </c>
      <c r="H11" s="143">
        <f t="shared" si="2"/>
        <v>111455.90000000001</v>
      </c>
      <c r="I11" s="271">
        <f t="shared" si="3"/>
        <v>131517.96</v>
      </c>
      <c r="J11" s="266">
        <f t="shared" si="0"/>
        <v>1850318</v>
      </c>
      <c r="K11" s="138">
        <f t="shared" si="4"/>
        <v>1850318</v>
      </c>
      <c r="L11" s="144">
        <v>0.33078</v>
      </c>
      <c r="M11" s="145">
        <f t="shared" si="5"/>
        <v>722216.8642</v>
      </c>
    </row>
    <row r="12" spans="1:13" ht="15">
      <c r="A12" s="136" t="s">
        <v>170</v>
      </c>
      <c r="B12" s="137">
        <v>2275497</v>
      </c>
      <c r="C12" s="138">
        <f t="shared" si="1"/>
        <v>70799</v>
      </c>
      <c r="D12" s="139">
        <v>55800</v>
      </c>
      <c r="E12" s="138">
        <v>14999</v>
      </c>
      <c r="F12" s="146">
        <v>1.51035</v>
      </c>
      <c r="G12" s="142">
        <v>1.49278</v>
      </c>
      <c r="H12" s="143">
        <f t="shared" si="2"/>
        <v>106667.73999999999</v>
      </c>
      <c r="I12" s="271">
        <f t="shared" si="3"/>
        <v>125867.94</v>
      </c>
      <c r="J12" s="266">
        <f t="shared" si="0"/>
        <v>2204698</v>
      </c>
      <c r="K12" s="138">
        <f t="shared" si="4"/>
        <v>2204698</v>
      </c>
      <c r="L12" s="144">
        <v>0.33078</v>
      </c>
      <c r="M12" s="145">
        <f t="shared" si="5"/>
        <v>860538.6</v>
      </c>
    </row>
    <row r="13" spans="1:13" ht="15">
      <c r="A13" s="136" t="s">
        <v>171</v>
      </c>
      <c r="B13" s="137">
        <v>2248418</v>
      </c>
      <c r="C13" s="138">
        <f t="shared" si="1"/>
        <v>47728</v>
      </c>
      <c r="D13" s="139">
        <v>47728</v>
      </c>
      <c r="E13" s="138">
        <v>0</v>
      </c>
      <c r="F13" s="146">
        <v>2.1125</v>
      </c>
      <c r="G13" s="142">
        <v>1.90501</v>
      </c>
      <c r="H13" s="143">
        <f t="shared" si="2"/>
        <v>100825.4</v>
      </c>
      <c r="I13" s="271">
        <f t="shared" si="3"/>
        <v>118973.97</v>
      </c>
      <c r="J13" s="266">
        <f t="shared" si="0"/>
        <v>2200690</v>
      </c>
      <c r="K13" s="138">
        <f t="shared" si="4"/>
        <v>2200690</v>
      </c>
      <c r="L13" s="144">
        <v>1.07014</v>
      </c>
      <c r="M13" s="145">
        <f t="shared" si="5"/>
        <v>2778954.752</v>
      </c>
    </row>
    <row r="14" spans="1:13" ht="15">
      <c r="A14" s="136" t="s">
        <v>172</v>
      </c>
      <c r="B14" s="137">
        <v>2145300</v>
      </c>
      <c r="C14" s="138">
        <f t="shared" si="1"/>
        <v>45217</v>
      </c>
      <c r="D14" s="147">
        <v>45217</v>
      </c>
      <c r="E14" s="148">
        <v>0</v>
      </c>
      <c r="F14" s="149">
        <v>2.12029</v>
      </c>
      <c r="G14" s="150">
        <v>0</v>
      </c>
      <c r="H14" s="143">
        <f t="shared" si="2"/>
        <v>95873.15</v>
      </c>
      <c r="I14" s="271">
        <f t="shared" si="3"/>
        <v>113130.32</v>
      </c>
      <c r="J14" s="266">
        <f t="shared" si="0"/>
        <v>2100083</v>
      </c>
      <c r="K14" s="138">
        <f t="shared" si="4"/>
        <v>2100083</v>
      </c>
      <c r="L14" s="144">
        <v>1.07014</v>
      </c>
      <c r="M14" s="145">
        <f t="shared" si="5"/>
        <v>2651911.7276</v>
      </c>
    </row>
    <row r="15" spans="1:13" ht="15">
      <c r="A15" s="136" t="s">
        <v>173</v>
      </c>
      <c r="B15" s="151">
        <v>2045302</v>
      </c>
      <c r="C15" s="140">
        <f t="shared" si="1"/>
        <v>62738</v>
      </c>
      <c r="D15" s="152">
        <v>58600</v>
      </c>
      <c r="E15" s="153">
        <v>4138</v>
      </c>
      <c r="F15" s="154">
        <v>2.28007</v>
      </c>
      <c r="G15" s="155">
        <v>2.0893</v>
      </c>
      <c r="H15" s="143">
        <f t="shared" si="2"/>
        <v>142257.62</v>
      </c>
      <c r="I15" s="271">
        <f t="shared" si="3"/>
        <v>167863.99</v>
      </c>
      <c r="J15" s="266">
        <f t="shared" si="0"/>
        <v>1982564</v>
      </c>
      <c r="K15" s="138">
        <f t="shared" si="4"/>
        <v>1982564</v>
      </c>
      <c r="L15" s="144">
        <v>1.07014</v>
      </c>
      <c r="M15" s="145">
        <f t="shared" si="5"/>
        <v>2503512.8271999997</v>
      </c>
    </row>
    <row r="16" spans="1:13" ht="15">
      <c r="A16" s="136" t="s">
        <v>174</v>
      </c>
      <c r="B16" s="151">
        <v>2520163</v>
      </c>
      <c r="C16" s="140">
        <f t="shared" si="1"/>
        <v>53043</v>
      </c>
      <c r="D16" s="152">
        <v>53043</v>
      </c>
      <c r="E16" s="153">
        <v>0</v>
      </c>
      <c r="F16" s="154">
        <v>2.26877</v>
      </c>
      <c r="G16" s="155">
        <v>2.07691</v>
      </c>
      <c r="H16" s="143">
        <f t="shared" si="2"/>
        <v>120342.37</v>
      </c>
      <c r="I16" s="271">
        <f t="shared" si="3"/>
        <v>142004</v>
      </c>
      <c r="J16" s="266">
        <f t="shared" si="0"/>
        <v>2467120</v>
      </c>
      <c r="K16" s="138">
        <f t="shared" si="4"/>
        <v>2467120</v>
      </c>
      <c r="L16" s="144">
        <v>1.07014</v>
      </c>
      <c r="M16" s="145">
        <f t="shared" si="5"/>
        <v>3115393.2839999995</v>
      </c>
    </row>
    <row r="17" spans="1:13" ht="15">
      <c r="A17" s="136" t="s">
        <v>175</v>
      </c>
      <c r="B17" s="151">
        <v>2519576</v>
      </c>
      <c r="C17" s="140">
        <f t="shared" si="1"/>
        <v>51551</v>
      </c>
      <c r="D17" s="152">
        <v>51551</v>
      </c>
      <c r="E17" s="153">
        <v>0</v>
      </c>
      <c r="F17" s="154">
        <v>2.23688</v>
      </c>
      <c r="G17" s="155">
        <v>0</v>
      </c>
      <c r="H17" s="143">
        <f t="shared" si="2"/>
        <v>115313.4</v>
      </c>
      <c r="I17" s="271">
        <f t="shared" si="3"/>
        <v>136069.81</v>
      </c>
      <c r="J17" s="266">
        <f t="shared" si="0"/>
        <v>2468025</v>
      </c>
      <c r="K17" s="138">
        <f t="shared" si="4"/>
        <v>2468025</v>
      </c>
      <c r="L17" s="144">
        <v>1.07014</v>
      </c>
      <c r="M17" s="145">
        <f t="shared" si="5"/>
        <v>3116536.0785999997</v>
      </c>
    </row>
    <row r="18" spans="1:13" ht="15.75" thickBot="1">
      <c r="A18" s="156" t="s">
        <v>176</v>
      </c>
      <c r="B18" s="158">
        <v>2662278</v>
      </c>
      <c r="C18" s="163">
        <f t="shared" si="1"/>
        <v>55830</v>
      </c>
      <c r="D18" s="152">
        <v>55830</v>
      </c>
      <c r="E18" s="164">
        <v>0</v>
      </c>
      <c r="F18" s="165">
        <v>2.14544</v>
      </c>
      <c r="G18" s="157">
        <v>0</v>
      </c>
      <c r="H18" s="166">
        <f t="shared" si="2"/>
        <v>119779.92</v>
      </c>
      <c r="I18" s="272">
        <f t="shared" si="3"/>
        <v>141340.31</v>
      </c>
      <c r="J18" s="267">
        <f t="shared" si="0"/>
        <v>2606448</v>
      </c>
      <c r="K18" s="138">
        <f t="shared" si="4"/>
        <v>2606448</v>
      </c>
      <c r="L18" s="167">
        <v>1.07014</v>
      </c>
      <c r="M18" s="168">
        <f t="shared" si="5"/>
        <v>3291331.8267999995</v>
      </c>
    </row>
    <row r="19" spans="1:13" ht="16.5" thickBot="1">
      <c r="A19" s="159" t="s">
        <v>177</v>
      </c>
      <c r="B19" s="160">
        <f>SUM(B7:B18)</f>
        <v>28735097</v>
      </c>
      <c r="C19" s="162">
        <f>SUM(C7:C18)</f>
        <v>813430</v>
      </c>
      <c r="D19" s="161"/>
      <c r="E19" s="162">
        <f>SUM(E7:E18)</f>
        <v>112050</v>
      </c>
      <c r="F19" s="162"/>
      <c r="G19" s="161">
        <f>SUMPRODUCT(G7:G18,C7:C18)/C19</f>
        <v>1.3425766600199154</v>
      </c>
      <c r="H19" s="161">
        <f>SUM(H7:H18)</f>
        <v>1460797.5</v>
      </c>
      <c r="I19" s="273">
        <f>SUM(I7:I18)</f>
        <v>1723741.07</v>
      </c>
      <c r="J19" s="268">
        <f t="shared" si="0"/>
        <v>27921667</v>
      </c>
      <c r="K19" s="162">
        <f>SUM(K7:K18)</f>
        <v>27921667</v>
      </c>
      <c r="L19" s="169"/>
      <c r="M19" s="170">
        <f>SUM(M7:M18)</f>
        <v>22959884.526799995</v>
      </c>
    </row>
  </sheetData>
  <sheetProtection/>
  <mergeCells count="7">
    <mergeCell ref="A3:M3"/>
    <mergeCell ref="C4:G4"/>
    <mergeCell ref="A5:A6"/>
    <mergeCell ref="B5:B6"/>
    <mergeCell ref="J5:J6"/>
    <mergeCell ref="K5:M5"/>
    <mergeCell ref="C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109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2183613</v>
      </c>
      <c r="F14" s="34"/>
      <c r="G14" s="34">
        <f>G15</f>
        <v>2183613</v>
      </c>
      <c r="H14" s="34"/>
      <c r="I14" s="34"/>
      <c r="J14" s="34">
        <f>J15</f>
        <v>2183613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2183613</v>
      </c>
      <c r="F15" s="35"/>
      <c r="G15" s="35">
        <f>G16</f>
        <v>2183613</v>
      </c>
      <c r="H15" s="35"/>
      <c r="I15" s="35"/>
      <c r="J15" s="35">
        <f>J16</f>
        <v>2183613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2183613</v>
      </c>
      <c r="F16" s="64"/>
      <c r="G16" s="79">
        <f>E16</f>
        <v>2183613</v>
      </c>
      <c r="H16" s="64"/>
      <c r="I16" s="64"/>
      <c r="J16" s="64">
        <f>G16</f>
        <v>2183613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2119633</v>
      </c>
      <c r="G31" s="81">
        <f>G32+G40+G41+G47+G48+G49</f>
        <v>2119633</v>
      </c>
      <c r="H31" s="81"/>
      <c r="I31" s="81"/>
      <c r="J31" s="81">
        <f>J32+J40+J41+J47+J48+J49</f>
        <v>2119633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2119633</v>
      </c>
      <c r="G32" s="83">
        <f>F32</f>
        <v>2119633</v>
      </c>
      <c r="H32" s="83"/>
      <c r="I32" s="83"/>
      <c r="J32" s="83">
        <f>G32</f>
        <v>2119633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2119633</v>
      </c>
      <c r="G38" s="87">
        <f>F38</f>
        <v>2119633</v>
      </c>
      <c r="H38" s="87"/>
      <c r="I38" s="87"/>
      <c r="J38" s="87">
        <f>F38</f>
        <v>2119633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4" t="s">
        <v>40</v>
      </c>
      <c r="C48" s="175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4" t="s">
        <v>62</v>
      </c>
      <c r="C49" s="175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63980</v>
      </c>
      <c r="G50" s="80">
        <f>G14-G31</f>
        <v>63980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2.9300063701764003</v>
      </c>
      <c r="G51" s="78">
        <f>(G50/G14)*100</f>
        <v>2.9300063701764003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2119633</v>
      </c>
      <c r="H54" s="91"/>
      <c r="I54" s="91"/>
      <c r="J54" s="91">
        <f>J31</f>
        <v>2119633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108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110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1932991</v>
      </c>
      <c r="F14" s="34"/>
      <c r="G14" s="34">
        <f>G15</f>
        <v>1932991</v>
      </c>
      <c r="H14" s="34"/>
      <c r="I14" s="34"/>
      <c r="J14" s="34">
        <f>J15</f>
        <v>1932991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1932991</v>
      </c>
      <c r="F15" s="35"/>
      <c r="G15" s="35">
        <f>G16</f>
        <v>1932991</v>
      </c>
      <c r="H15" s="35"/>
      <c r="I15" s="35"/>
      <c r="J15" s="35">
        <f>J16</f>
        <v>1932991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1932991</v>
      </c>
      <c r="F16" s="64"/>
      <c r="G16" s="79">
        <f>E16</f>
        <v>1932991</v>
      </c>
      <c r="H16" s="64"/>
      <c r="I16" s="64"/>
      <c r="J16" s="64">
        <f>G16</f>
        <v>1932991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1876355</v>
      </c>
      <c r="G31" s="81">
        <f>G32+G40+G41+G47+G48+G49</f>
        <v>1876355</v>
      </c>
      <c r="H31" s="81"/>
      <c r="I31" s="81"/>
      <c r="J31" s="81">
        <f>J32+J40+J41+J47+J48+J49</f>
        <v>1876355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1876355</v>
      </c>
      <c r="G32" s="83">
        <f>F32</f>
        <v>1876355</v>
      </c>
      <c r="H32" s="83"/>
      <c r="I32" s="83"/>
      <c r="J32" s="83">
        <f>G32</f>
        <v>1876355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1876355</v>
      </c>
      <c r="G38" s="87">
        <f>F38</f>
        <v>1876355</v>
      </c>
      <c r="H38" s="87"/>
      <c r="I38" s="87"/>
      <c r="J38" s="87">
        <f>F38</f>
        <v>1876355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4" t="s">
        <v>40</v>
      </c>
      <c r="C48" s="175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4" t="s">
        <v>62</v>
      </c>
      <c r="C49" s="175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56636</v>
      </c>
      <c r="G50" s="80">
        <f>G14-G31</f>
        <v>56636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2.9299670821022965</v>
      </c>
      <c r="G51" s="78">
        <f>(G50/G14)*100</f>
        <v>2.9299670821022965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1876355</v>
      </c>
      <c r="H54" s="91"/>
      <c r="I54" s="91"/>
      <c r="J54" s="91">
        <f>J31</f>
        <v>1876355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108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111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1882679</v>
      </c>
      <c r="F14" s="34"/>
      <c r="G14" s="34">
        <f>G15</f>
        <v>1882679</v>
      </c>
      <c r="H14" s="34"/>
      <c r="I14" s="34"/>
      <c r="J14" s="34">
        <f>J15</f>
        <v>1882679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1882679</v>
      </c>
      <c r="F15" s="35"/>
      <c r="G15" s="35">
        <f>G16</f>
        <v>1882679</v>
      </c>
      <c r="H15" s="35"/>
      <c r="I15" s="35"/>
      <c r="J15" s="35">
        <f>J16</f>
        <v>1882679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1882679</v>
      </c>
      <c r="F16" s="64"/>
      <c r="G16" s="79">
        <f>E16</f>
        <v>1882679</v>
      </c>
      <c r="H16" s="64"/>
      <c r="I16" s="64"/>
      <c r="J16" s="64">
        <f>G16</f>
        <v>1882679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1827517</v>
      </c>
      <c r="G31" s="81">
        <f>G32+G40+G41+G47+G48+G49</f>
        <v>1827517</v>
      </c>
      <c r="H31" s="81"/>
      <c r="I31" s="81"/>
      <c r="J31" s="81">
        <f>J32+J40+J41+J47+J48+J49</f>
        <v>1827517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1827517</v>
      </c>
      <c r="G32" s="83">
        <f>F32</f>
        <v>1827517</v>
      </c>
      <c r="H32" s="83"/>
      <c r="I32" s="83"/>
      <c r="J32" s="83">
        <f>G32</f>
        <v>1827517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1827517</v>
      </c>
      <c r="G38" s="87">
        <f>F38</f>
        <v>1827517</v>
      </c>
      <c r="H38" s="87"/>
      <c r="I38" s="87"/>
      <c r="J38" s="87">
        <f>F38</f>
        <v>1827517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4" t="s">
        <v>40</v>
      </c>
      <c r="C48" s="175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4" t="s">
        <v>62</v>
      </c>
      <c r="C49" s="175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55162</v>
      </c>
      <c r="G50" s="80">
        <f>G14-G31</f>
        <v>55162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2.929973723614063</v>
      </c>
      <c r="G51" s="78">
        <f>(G50/G14)*100</f>
        <v>2.929973723614063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1827517</v>
      </c>
      <c r="H54" s="91"/>
      <c r="I54" s="91"/>
      <c r="J54" s="91">
        <f>J31</f>
        <v>1827517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35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113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2064481</v>
      </c>
      <c r="F14" s="34"/>
      <c r="G14" s="34">
        <f>G15</f>
        <v>2064481</v>
      </c>
      <c r="H14" s="34"/>
      <c r="I14" s="34"/>
      <c r="J14" s="34">
        <f>J15</f>
        <v>2064481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2064481</v>
      </c>
      <c r="F15" s="35"/>
      <c r="G15" s="35">
        <f>G16</f>
        <v>2064481</v>
      </c>
      <c r="H15" s="35"/>
      <c r="I15" s="35"/>
      <c r="J15" s="35">
        <f>J16</f>
        <v>2064481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2064481</v>
      </c>
      <c r="F16" s="64"/>
      <c r="G16" s="79">
        <f>E16</f>
        <v>2064481</v>
      </c>
      <c r="H16" s="64"/>
      <c r="I16" s="64"/>
      <c r="J16" s="64">
        <f>G16</f>
        <v>2064481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2003991</v>
      </c>
      <c r="G31" s="81">
        <f>G32+G40+G41+G47+G48+G49</f>
        <v>2003991</v>
      </c>
      <c r="H31" s="81"/>
      <c r="I31" s="81"/>
      <c r="J31" s="81">
        <f>J32+J40+J41+J47+J48+J49</f>
        <v>2003991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2003991</v>
      </c>
      <c r="G32" s="83">
        <f>F32</f>
        <v>2003991</v>
      </c>
      <c r="H32" s="83"/>
      <c r="I32" s="83"/>
      <c r="J32" s="83">
        <f>G32</f>
        <v>2003991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2003991</v>
      </c>
      <c r="G38" s="87">
        <f>F38</f>
        <v>2003991</v>
      </c>
      <c r="H38" s="87"/>
      <c r="I38" s="87"/>
      <c r="J38" s="87">
        <f>F38</f>
        <v>2003991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60490</v>
      </c>
      <c r="G50" s="80">
        <f>G14-G31</f>
        <v>60490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2.930034231363718</v>
      </c>
      <c r="G51" s="78">
        <f>(G50/G14)*100</f>
        <v>2.930034231363718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2003991</v>
      </c>
      <c r="H54" s="91"/>
      <c r="I54" s="91"/>
      <c r="J54" s="91">
        <f>J31</f>
        <v>2003991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2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114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2427972</v>
      </c>
      <c r="F14" s="34"/>
      <c r="G14" s="34">
        <f>G15</f>
        <v>2427972</v>
      </c>
      <c r="H14" s="34"/>
      <c r="I14" s="34"/>
      <c r="J14" s="34">
        <f>J15</f>
        <v>2427972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2427972</v>
      </c>
      <c r="F15" s="35"/>
      <c r="G15" s="35">
        <f>G16</f>
        <v>2427972</v>
      </c>
      <c r="H15" s="35"/>
      <c r="I15" s="35"/>
      <c r="J15" s="35">
        <f>J16</f>
        <v>2427972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2427972</v>
      </c>
      <c r="F16" s="64"/>
      <c r="G16" s="79">
        <f>E16</f>
        <v>2427972</v>
      </c>
      <c r="H16" s="64"/>
      <c r="I16" s="64"/>
      <c r="J16" s="64">
        <f>G16</f>
        <v>2427972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2356834</v>
      </c>
      <c r="G31" s="81">
        <f>G32+G40+G41+G47+G48+G49</f>
        <v>2356834</v>
      </c>
      <c r="H31" s="81"/>
      <c r="I31" s="81"/>
      <c r="J31" s="81">
        <f>J32+J40+J41+J47+J48+J49</f>
        <v>2356834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2356834</v>
      </c>
      <c r="G32" s="83">
        <f>F32</f>
        <v>2356834</v>
      </c>
      <c r="H32" s="83"/>
      <c r="I32" s="83"/>
      <c r="J32" s="83">
        <f>G32</f>
        <v>2356834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2356834</v>
      </c>
      <c r="G38" s="87">
        <f>F38</f>
        <v>2356834</v>
      </c>
      <c r="H38" s="87"/>
      <c r="I38" s="87"/>
      <c r="J38" s="87">
        <f>F38</f>
        <v>2356834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71138</v>
      </c>
      <c r="G50" s="80">
        <f>G14-G31</f>
        <v>71138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2.9299349415891123</v>
      </c>
      <c r="G51" s="78">
        <f>(G50/G14)*100</f>
        <v>2.9299349415891123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2356834</v>
      </c>
      <c r="H54" s="91"/>
      <c r="I54" s="91"/>
      <c r="J54" s="91">
        <f>J31</f>
        <v>2356834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9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115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2352010</v>
      </c>
      <c r="F14" s="34"/>
      <c r="G14" s="34">
        <f>G15</f>
        <v>2352010</v>
      </c>
      <c r="H14" s="34"/>
      <c r="I14" s="34"/>
      <c r="J14" s="34">
        <f>J15</f>
        <v>2352010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2352010</v>
      </c>
      <c r="F15" s="35"/>
      <c r="G15" s="35">
        <f>G16</f>
        <v>2352010</v>
      </c>
      <c r="H15" s="35"/>
      <c r="I15" s="35"/>
      <c r="J15" s="35">
        <f>J16</f>
        <v>2352010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2352010</v>
      </c>
      <c r="F16" s="64"/>
      <c r="G16" s="79">
        <f>E16</f>
        <v>2352010</v>
      </c>
      <c r="H16" s="64"/>
      <c r="I16" s="64"/>
      <c r="J16" s="64">
        <f>G16</f>
        <v>2352010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2283096</v>
      </c>
      <c r="G31" s="81">
        <f>G32+G40+G41+G47+G48+G49</f>
        <v>2283096</v>
      </c>
      <c r="H31" s="81"/>
      <c r="I31" s="81"/>
      <c r="J31" s="81">
        <f>J32+J40+J41+J47+J48+J49</f>
        <v>2283096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2283096</v>
      </c>
      <c r="G32" s="83">
        <f>F32</f>
        <v>2283096</v>
      </c>
      <c r="H32" s="83"/>
      <c r="I32" s="83"/>
      <c r="J32" s="83">
        <f>G32</f>
        <v>2283096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2283096</v>
      </c>
      <c r="G38" s="87">
        <f>F38</f>
        <v>2283096</v>
      </c>
      <c r="H38" s="87"/>
      <c r="I38" s="87"/>
      <c r="J38" s="87">
        <f>F38</f>
        <v>2283096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68914</v>
      </c>
      <c r="G50" s="80">
        <f>G14-G31</f>
        <v>68914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2.930004549300386</v>
      </c>
      <c r="G51" s="78">
        <f>(G50/G14)*100</f>
        <v>2.930004549300386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2283096</v>
      </c>
      <c r="H54" s="91"/>
      <c r="I54" s="91"/>
      <c r="J54" s="91">
        <f>J31</f>
        <v>2283096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5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204" t="s">
        <v>116</v>
      </c>
      <c r="B6" s="204"/>
      <c r="C6" s="204"/>
      <c r="D6" s="204"/>
      <c r="E6" s="205"/>
      <c r="F6" s="205"/>
      <c r="G6" s="205"/>
      <c r="H6" s="205"/>
      <c r="I6" s="205"/>
      <c r="J6" s="205"/>
      <c r="K6" s="205"/>
    </row>
    <row r="7" spans="1:11" ht="23.25">
      <c r="A7" s="204" t="s">
        <v>74</v>
      </c>
      <c r="B7" s="204"/>
      <c r="C7" s="204"/>
      <c r="D7" s="204"/>
      <c r="E7" s="206"/>
      <c r="F7" s="206"/>
      <c r="G7" s="206"/>
      <c r="H7" s="206"/>
      <c r="I7" s="206"/>
      <c r="J7" s="206"/>
      <c r="K7" s="206"/>
    </row>
    <row r="8" spans="1:1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37.5" customHeight="1">
      <c r="A9" s="209" t="s">
        <v>52</v>
      </c>
      <c r="B9" s="209"/>
      <c r="C9" s="209"/>
      <c r="D9" s="209"/>
      <c r="E9" s="210"/>
      <c r="F9" s="210"/>
      <c r="G9" s="210"/>
      <c r="H9" s="210"/>
      <c r="I9" s="210"/>
      <c r="J9" s="210"/>
      <c r="K9" s="210"/>
    </row>
    <row r="10" spans="1:11" s="1" customFormat="1" ht="23.25" customHeight="1">
      <c r="A10" s="211" t="s">
        <v>9</v>
      </c>
      <c r="B10" s="213" t="s">
        <v>10</v>
      </c>
      <c r="C10" s="214"/>
      <c r="D10" s="217" t="s">
        <v>11</v>
      </c>
      <c r="E10" s="219" t="s">
        <v>12</v>
      </c>
      <c r="F10" s="220"/>
      <c r="G10" s="220"/>
      <c r="H10" s="220"/>
      <c r="I10" s="220"/>
      <c r="J10" s="221"/>
      <c r="K10" s="222"/>
    </row>
    <row r="11" spans="1:11" s="1" customFormat="1" ht="56.25" customHeight="1">
      <c r="A11" s="212"/>
      <c r="B11" s="215"/>
      <c r="C11" s="216"/>
      <c r="D11" s="218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201">
        <v>2</v>
      </c>
      <c r="C12" s="201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90" t="s">
        <v>63</v>
      </c>
      <c r="C13" s="191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202" t="s">
        <v>88</v>
      </c>
      <c r="C14" s="203"/>
      <c r="D14" s="4" t="s">
        <v>4</v>
      </c>
      <c r="E14" s="34">
        <f>E16</f>
        <v>1956493</v>
      </c>
      <c r="F14" s="34"/>
      <c r="G14" s="34">
        <f>G15</f>
        <v>1956493</v>
      </c>
      <c r="H14" s="34"/>
      <c r="I14" s="34"/>
      <c r="J14" s="34">
        <f>J15</f>
        <v>1956493</v>
      </c>
      <c r="K14" s="34"/>
    </row>
    <row r="15" spans="1:11" s="47" customFormat="1" ht="50.25" customHeight="1">
      <c r="A15" s="31" t="s">
        <v>18</v>
      </c>
      <c r="B15" s="196" t="s">
        <v>89</v>
      </c>
      <c r="C15" s="197"/>
      <c r="D15" s="76" t="s">
        <v>4</v>
      </c>
      <c r="E15" s="35">
        <f>E16</f>
        <v>1956493</v>
      </c>
      <c r="F15" s="35"/>
      <c r="G15" s="35">
        <f>G16</f>
        <v>1956493</v>
      </c>
      <c r="H15" s="35"/>
      <c r="I15" s="35"/>
      <c r="J15" s="35">
        <f>J16</f>
        <v>1956493</v>
      </c>
      <c r="K15" s="35"/>
    </row>
    <row r="16" spans="1:11" s="1" customFormat="1" ht="39.75" customHeight="1">
      <c r="A16" s="6" t="s">
        <v>19</v>
      </c>
      <c r="B16" s="194" t="s">
        <v>90</v>
      </c>
      <c r="C16" s="195"/>
      <c r="D16" s="7" t="s">
        <v>4</v>
      </c>
      <c r="E16" s="64">
        <v>1956493</v>
      </c>
      <c r="F16" s="64"/>
      <c r="G16" s="79">
        <f>E16</f>
        <v>1956493</v>
      </c>
      <c r="H16" s="64"/>
      <c r="I16" s="64"/>
      <c r="J16" s="64">
        <f>G16</f>
        <v>1956493</v>
      </c>
      <c r="K16" s="64"/>
    </row>
    <row r="17" spans="1:11" s="1" customFormat="1" ht="42" customHeight="1">
      <c r="A17" s="6" t="s">
        <v>20</v>
      </c>
      <c r="B17" s="194" t="s">
        <v>91</v>
      </c>
      <c r="C17" s="195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94" t="s">
        <v>92</v>
      </c>
      <c r="C18" s="195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98" t="s">
        <v>47</v>
      </c>
      <c r="C19" s="199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96" t="s">
        <v>93</v>
      </c>
      <c r="C20" s="197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94" t="s">
        <v>94</v>
      </c>
      <c r="C21" s="195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94" t="s">
        <v>95</v>
      </c>
      <c r="C22" s="195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200" t="s">
        <v>96</v>
      </c>
      <c r="C23" s="200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94" t="s">
        <v>97</v>
      </c>
      <c r="C24" s="194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94" t="s">
        <v>98</v>
      </c>
      <c r="C25" s="194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94" t="s">
        <v>29</v>
      </c>
      <c r="C26" s="195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96" t="s">
        <v>99</v>
      </c>
      <c r="C27" s="197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94" t="s">
        <v>100</v>
      </c>
      <c r="C28" s="195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94" t="s">
        <v>101</v>
      </c>
      <c r="C29" s="195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90" t="s">
        <v>64</v>
      </c>
      <c r="C30" s="191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92" t="s">
        <v>66</v>
      </c>
      <c r="C31" s="193"/>
      <c r="D31" s="4" t="s">
        <v>4</v>
      </c>
      <c r="E31" s="81"/>
      <c r="F31" s="81">
        <f>F32+F40+F41+F47+F48+F49</f>
        <v>1899167</v>
      </c>
      <c r="G31" s="81">
        <f>G32+G40+G41+G47+G48+G49</f>
        <v>1899167</v>
      </c>
      <c r="H31" s="81"/>
      <c r="I31" s="81"/>
      <c r="J31" s="81">
        <f>J32+J40+J41+J47+J48+J49</f>
        <v>1899167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84" t="s">
        <v>70</v>
      </c>
      <c r="C32" s="185"/>
      <c r="D32" s="75" t="s">
        <v>4</v>
      </c>
      <c r="E32" s="82"/>
      <c r="F32" s="83">
        <f>F38</f>
        <v>1899167</v>
      </c>
      <c r="G32" s="83">
        <f>F32</f>
        <v>1899167</v>
      </c>
      <c r="H32" s="83"/>
      <c r="I32" s="83"/>
      <c r="J32" s="83">
        <f>G32</f>
        <v>1899167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84" t="s">
        <v>81</v>
      </c>
      <c r="C33" s="185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86" t="s">
        <v>53</v>
      </c>
      <c r="C34" s="187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86" t="s">
        <v>53</v>
      </c>
      <c r="C35" s="187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86" t="s">
        <v>53</v>
      </c>
      <c r="C36" s="187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86" t="s">
        <v>53</v>
      </c>
      <c r="C37" s="187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84" t="s">
        <v>54</v>
      </c>
      <c r="C38" s="185"/>
      <c r="D38" s="76" t="s">
        <v>4</v>
      </c>
      <c r="E38" s="84"/>
      <c r="F38" s="87">
        <v>1899167</v>
      </c>
      <c r="G38" s="87">
        <f>F38</f>
        <v>1899167</v>
      </c>
      <c r="H38" s="87"/>
      <c r="I38" s="87"/>
      <c r="J38" s="87">
        <f>F38</f>
        <v>1899167</v>
      </c>
      <c r="K38" s="88"/>
    </row>
    <row r="39" spans="1:11" s="1" customFormat="1" ht="31.5" customHeight="1">
      <c r="A39" s="10" t="s">
        <v>68</v>
      </c>
      <c r="B39" s="186" t="s">
        <v>102</v>
      </c>
      <c r="C39" s="188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84" t="s">
        <v>56</v>
      </c>
      <c r="C40" s="185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84" t="s">
        <v>86</v>
      </c>
      <c r="C41" s="189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82" t="s">
        <v>58</v>
      </c>
      <c r="C42" s="183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82" t="s">
        <v>58</v>
      </c>
      <c r="C43" s="183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82" t="s">
        <v>58</v>
      </c>
      <c r="C44" s="183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82" t="s">
        <v>58</v>
      </c>
      <c r="C45" s="183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82" t="s">
        <v>58</v>
      </c>
      <c r="C46" s="183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84" t="s">
        <v>59</v>
      </c>
      <c r="C47" s="185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23" t="s">
        <v>40</v>
      </c>
      <c r="C48" s="22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223" t="s">
        <v>62</v>
      </c>
      <c r="C49" s="22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6" t="s">
        <v>42</v>
      </c>
      <c r="C50" s="37" t="s">
        <v>43</v>
      </c>
      <c r="D50" s="4" t="s">
        <v>4</v>
      </c>
      <c r="E50" s="80"/>
      <c r="F50" s="80">
        <f>E14-F31</f>
        <v>57326</v>
      </c>
      <c r="G50" s="80">
        <f>G14-G31</f>
        <v>57326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7"/>
      <c r="C51" s="37" t="s">
        <v>45</v>
      </c>
      <c r="D51" s="4" t="s">
        <v>6</v>
      </c>
      <c r="E51" s="69"/>
      <c r="F51" s="78">
        <f>(F50/E14)*100</f>
        <v>2.9300385945669114</v>
      </c>
      <c r="G51" s="78">
        <f>(G50/G14)*100</f>
        <v>2.9300385945669114</v>
      </c>
      <c r="H51" s="69"/>
      <c r="I51" s="69"/>
      <c r="J51" s="69"/>
      <c r="K51" s="38"/>
    </row>
    <row r="52" spans="1:11" s="52" customFormat="1" ht="32.25" customHeight="1" hidden="1">
      <c r="A52" s="39"/>
      <c r="B52" s="178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9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80" t="s">
        <v>49</v>
      </c>
      <c r="C54" s="181"/>
      <c r="D54" s="76" t="s">
        <v>4</v>
      </c>
      <c r="E54" s="89"/>
      <c r="F54" s="89"/>
      <c r="G54" s="90">
        <f>G31</f>
        <v>1899167</v>
      </c>
      <c r="H54" s="91"/>
      <c r="I54" s="91"/>
      <c r="J54" s="91">
        <f>J31</f>
        <v>1899167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1" t="s">
        <v>78</v>
      </c>
      <c r="B57" s="171"/>
      <c r="C57" s="171"/>
      <c r="D57" s="19" t="s">
        <v>77</v>
      </c>
      <c r="E57" s="19"/>
      <c r="F57" s="19"/>
      <c r="G57" s="19"/>
      <c r="H57" s="19"/>
      <c r="I57" s="171" t="s">
        <v>105</v>
      </c>
      <c r="J57" s="171"/>
      <c r="K57" s="171"/>
      <c r="L57" s="171"/>
    </row>
    <row r="58" spans="1:11" s="20" customFormat="1" ht="28.5" customHeight="1">
      <c r="A58" s="171" t="s">
        <v>79</v>
      </c>
      <c r="B58" s="171"/>
      <c r="C58" s="171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2"/>
      <c r="J67" s="173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Eliseeva</dc:creator>
  <cp:keywords/>
  <dc:description/>
  <cp:lastModifiedBy>Евгения Василенко</cp:lastModifiedBy>
  <cp:lastPrinted>2016-01-12T07:50:33Z</cp:lastPrinted>
  <dcterms:created xsi:type="dcterms:W3CDTF">2005-03-24T12:15:37Z</dcterms:created>
  <dcterms:modified xsi:type="dcterms:W3CDTF">2016-02-26T08:58:31Z</dcterms:modified>
  <cp:category/>
  <cp:version/>
  <cp:contentType/>
  <cp:contentStatus/>
</cp:coreProperties>
</file>