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Факт 2018" sheetId="1" r:id="rId1"/>
  </sheets>
  <calcPr calcId="145621"/>
</workbook>
</file>

<file path=xl/calcChain.xml><?xml version="1.0" encoding="utf-8"?>
<calcChain xmlns="http://schemas.openxmlformats.org/spreadsheetml/2006/main">
  <c r="F19" i="1" l="1"/>
  <c r="B19" i="1"/>
  <c r="K18" i="1"/>
  <c r="L18" i="1" s="1"/>
  <c r="J18" i="1"/>
  <c r="I18" i="1"/>
  <c r="D18" i="1"/>
  <c r="C18" i="1"/>
  <c r="J17" i="1"/>
  <c r="I17" i="1"/>
  <c r="D17" i="1"/>
  <c r="K17" i="1" s="1"/>
  <c r="L17" i="1" s="1"/>
  <c r="K16" i="1"/>
  <c r="L16" i="1" s="1"/>
  <c r="J16" i="1"/>
  <c r="I16" i="1"/>
  <c r="D16" i="1"/>
  <c r="C16" i="1"/>
  <c r="K15" i="1"/>
  <c r="L15" i="1" s="1"/>
  <c r="J15" i="1"/>
  <c r="I15" i="1"/>
  <c r="D15" i="1"/>
  <c r="C15" i="1"/>
  <c r="K14" i="1"/>
  <c r="L14" i="1" s="1"/>
  <c r="J14" i="1"/>
  <c r="I14" i="1"/>
  <c r="D14" i="1"/>
  <c r="C14" i="1"/>
  <c r="J13" i="1"/>
  <c r="I13" i="1"/>
  <c r="D13" i="1"/>
  <c r="K13" i="1" s="1"/>
  <c r="L13" i="1" s="1"/>
  <c r="K12" i="1"/>
  <c r="L12" i="1" s="1"/>
  <c r="J12" i="1"/>
  <c r="I12" i="1"/>
  <c r="D12" i="1"/>
  <c r="C12" i="1"/>
  <c r="K11" i="1"/>
  <c r="L11" i="1" s="1"/>
  <c r="J11" i="1"/>
  <c r="I11" i="1"/>
  <c r="D11" i="1"/>
  <c r="C11" i="1"/>
  <c r="K10" i="1"/>
  <c r="L10" i="1" s="1"/>
  <c r="J10" i="1"/>
  <c r="I10" i="1"/>
  <c r="D10" i="1"/>
  <c r="C10" i="1"/>
  <c r="J9" i="1"/>
  <c r="I9" i="1"/>
  <c r="D9" i="1"/>
  <c r="K9" i="1" s="1"/>
  <c r="L9" i="1" s="1"/>
  <c r="K8" i="1"/>
  <c r="L8" i="1" s="1"/>
  <c r="J8" i="1"/>
  <c r="I8" i="1"/>
  <c r="I19" i="1" s="1"/>
  <c r="D8" i="1"/>
  <c r="C8" i="1"/>
  <c r="K7" i="1"/>
  <c r="L7" i="1" s="1"/>
  <c r="J7" i="1"/>
  <c r="J19" i="1" s="1"/>
  <c r="I7" i="1"/>
  <c r="D7" i="1"/>
  <c r="D19" i="1" s="1"/>
  <c r="H19" i="1" s="1"/>
  <c r="C7" i="1"/>
  <c r="N8" i="1" l="1"/>
  <c r="O8" i="1"/>
  <c r="P8" i="1" s="1"/>
  <c r="O10" i="1"/>
  <c r="P10" i="1" s="1"/>
  <c r="N10" i="1"/>
  <c r="O16" i="1"/>
  <c r="P16" i="1" s="1"/>
  <c r="N16" i="1"/>
  <c r="O18" i="1"/>
  <c r="P18" i="1" s="1"/>
  <c r="N18" i="1"/>
  <c r="O9" i="1"/>
  <c r="P9" i="1" s="1"/>
  <c r="N9" i="1"/>
  <c r="N11" i="1"/>
  <c r="O11" i="1"/>
  <c r="P11" i="1" s="1"/>
  <c r="O17" i="1"/>
  <c r="P17" i="1" s="1"/>
  <c r="N17" i="1"/>
  <c r="K19" i="1"/>
  <c r="O12" i="1"/>
  <c r="P12" i="1" s="1"/>
  <c r="N12" i="1"/>
  <c r="O14" i="1"/>
  <c r="P14" i="1" s="1"/>
  <c r="N14" i="1"/>
  <c r="N7" i="1"/>
  <c r="L19" i="1"/>
  <c r="O7" i="1"/>
  <c r="O13" i="1"/>
  <c r="P13" i="1" s="1"/>
  <c r="N13" i="1"/>
  <c r="N15" i="1"/>
  <c r="O15" i="1"/>
  <c r="P15" i="1" s="1"/>
  <c r="C9" i="1"/>
  <c r="C13" i="1"/>
  <c r="C17" i="1"/>
  <c r="O19" i="1" l="1"/>
  <c r="P7" i="1"/>
  <c r="P19" i="1" s="1"/>
  <c r="N19" i="1"/>
</calcChain>
</file>

<file path=xl/sharedStrings.xml><?xml version="1.0" encoding="utf-8"?>
<sst xmlns="http://schemas.openxmlformats.org/spreadsheetml/2006/main" count="34" uniqueCount="32">
  <si>
    <t>ООО "СОЦИУМ-СООРУЖЕНИЕ"</t>
  </si>
  <si>
    <t>Фактические данные по виду деятельности "Передача электроэнергии" за 2018 год</t>
  </si>
  <si>
    <t>2018
факт</t>
  </si>
  <si>
    <t xml:space="preserve">Отпуск в сеть </t>
  </si>
  <si>
    <t>Потери ЭЭ в сетях</t>
  </si>
  <si>
    <t>Покупка потерь</t>
  </si>
  <si>
    <t>Полезный отпуск</t>
  </si>
  <si>
    <t>Услуги по передаче ЭЭ</t>
  </si>
  <si>
    <t>Доходы от услуги за вычетом стоимости потерь</t>
  </si>
  <si>
    <t>%</t>
  </si>
  <si>
    <t>Кол-во
всего</t>
  </si>
  <si>
    <t>Кол-во 1
согл. ФСТ</t>
  </si>
  <si>
    <t>Кол-во 2
превыш.</t>
  </si>
  <si>
    <t>Цена 1</t>
  </si>
  <si>
    <t>Цена 2</t>
  </si>
  <si>
    <t>Итого без НДС</t>
  </si>
  <si>
    <t>Итого с НДС</t>
  </si>
  <si>
    <t>Полезный отпуск 1-ой ценовой категории потребителей</t>
  </si>
  <si>
    <t>Одност. тариф на услуги по передаче, руб./кВт*ч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</si>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</sst>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р_._-;\-* #,##0.00_р_._-;_-* &quot;-&quot;??_р_._-;_-@_-"/>
    <numFmt numFmtId="164" formatCode="#,##0.00000"/>
    <numFmt numFmtId="165" formatCode="_-* #,##0_р_._-;\-* #,##0_р_._-;_-* &quot;-&quot;??_р_._-;_-@_-"/>
    <numFmt numFmtId="166" formatCode="0.00000"/>
    <numFmt numFmtId="167" formatCode="#,##0.000"/>
    <numFmt numFmtId="168" formatCode="_-* #,##0.00[$€-1]_-;\-* #,##0.00[$€-1]_-;_-* &quot;-&quot;??[$€-1]_-"/>
    <numFmt numFmtId="169" formatCode="&quot;$&quot;#,##0_);[Red]\(&quot;$&quot;#,##0\)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1"/>
      <name val="Tahoma"/>
      <family val="2"/>
      <charset val="204"/>
    </font>
    <font>
      <sz val="11"/>
      <color indexed="62"/>
      <name val="Calibri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11"/>
      <name val="Tahoma"/>
      <family val="2"/>
      <charset val="204"/>
    </font>
    <font>
      <sz val="10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9">
    <xf numFmtId="0" fontId="0" fillId="0" borderId="0"/>
    <xf numFmtId="0" fontId="2" fillId="0" borderId="0"/>
    <xf numFmtId="0" fontId="10" fillId="0" borderId="0"/>
    <xf numFmtId="168" fontId="10" fillId="0" borderId="0"/>
    <xf numFmtId="0" fontId="11" fillId="0" borderId="0"/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0" fontId="13" fillId="0" borderId="23" applyNumberFormat="0" applyAlignment="0">
      <protection locked="0"/>
    </xf>
    <xf numFmtId="169" fontId="14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3" fillId="6" borderId="23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19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20" fillId="7" borderId="24" applyNumberFormat="0">
      <alignment horizontal="center" vertical="center"/>
    </xf>
    <xf numFmtId="0" fontId="21" fillId="8" borderId="23" applyNumberFormat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Border="0">
      <alignment horizontal="center" vertical="center" wrapText="1"/>
    </xf>
    <xf numFmtId="0" fontId="25" fillId="0" borderId="25" applyBorder="0">
      <alignment horizontal="center" vertical="center" wrapText="1"/>
    </xf>
    <xf numFmtId="4" fontId="26" fillId="9" borderId="10" applyBorder="0">
      <alignment horizontal="right"/>
    </xf>
    <xf numFmtId="49" fontId="26" fillId="0" borderId="0" applyBorder="0">
      <alignment vertical="top"/>
    </xf>
    <xf numFmtId="49" fontId="26" fillId="0" borderId="0" applyBorder="0">
      <alignment vertical="top"/>
    </xf>
    <xf numFmtId="0" fontId="27" fillId="0" borderId="0"/>
    <xf numFmtId="0" fontId="28" fillId="10" borderId="0" applyNumberFormat="0" applyBorder="0" applyAlignment="0">
      <alignment horizontal="left" vertical="center"/>
    </xf>
    <xf numFmtId="0" fontId="29" fillId="0" borderId="0"/>
    <xf numFmtId="49" fontId="26" fillId="10" borderId="0" applyBorder="0">
      <alignment vertical="top"/>
    </xf>
    <xf numFmtId="0" fontId="26" fillId="0" borderId="0">
      <alignment horizontal="left" vertical="center"/>
    </xf>
    <xf numFmtId="0" fontId="26" fillId="0" borderId="0">
      <alignment horizontal="left" vertical="center"/>
    </xf>
    <xf numFmtId="49" fontId="26" fillId="0" borderId="0" applyBorder="0">
      <alignment vertical="top"/>
    </xf>
    <xf numFmtId="0" fontId="10" fillId="0" borderId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26" fillId="11" borderId="0" applyBorder="0">
      <alignment horizontal="right"/>
    </xf>
    <xf numFmtId="4" fontId="26" fillId="11" borderId="1" applyBorder="0">
      <alignment horizontal="right"/>
    </xf>
    <xf numFmtId="4" fontId="26" fillId="11" borderId="10" applyFont="0" applyBorder="0">
      <alignment horizontal="right"/>
    </xf>
  </cellStyleXfs>
  <cellXfs count="66">
    <xf numFmtId="0" fontId="0" fillId="0" borderId="0" xfId="0"/>
    <xf numFmtId="0" fontId="4" fillId="0" borderId="0" xfId="1" applyFont="1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3" fontId="0" fillId="2" borderId="10" xfId="0" applyNumberFormat="1" applyFill="1" applyBorder="1" applyAlignment="1">
      <alignment horizontal="right" vertical="center" wrapText="1"/>
    </xf>
    <xf numFmtId="4" fontId="7" fillId="0" borderId="14" xfId="0" applyNumberFormat="1" applyFont="1" applyBorder="1" applyAlignment="1">
      <alignment horizontal="right" vertical="center" wrapText="1"/>
    </xf>
    <xf numFmtId="3" fontId="0" fillId="3" borderId="10" xfId="0" applyNumberFormat="1" applyFill="1" applyBorder="1" applyAlignment="1">
      <alignment horizontal="right" vertical="center" wrapText="1"/>
    </xf>
    <xf numFmtId="3" fontId="7" fillId="0" borderId="14" xfId="0" applyNumberFormat="1" applyFont="1" applyBorder="1" applyAlignment="1">
      <alignment horizontal="right" vertical="center" wrapText="1"/>
    </xf>
    <xf numFmtId="3" fontId="7" fillId="3" borderId="10" xfId="0" applyNumberFormat="1" applyFont="1" applyFill="1" applyBorder="1" applyAlignment="1">
      <alignment horizontal="right" vertical="center" wrapText="1"/>
    </xf>
    <xf numFmtId="164" fontId="7" fillId="0" borderId="10" xfId="0" applyNumberFormat="1" applyFont="1" applyBorder="1" applyAlignment="1">
      <alignment horizontal="right" vertical="center" wrapText="1"/>
    </xf>
    <xf numFmtId="164" fontId="0" fillId="0" borderId="10" xfId="0" applyNumberFormat="1" applyBorder="1" applyAlignment="1">
      <alignment horizontal="right" vertical="center" wrapText="1"/>
    </xf>
    <xf numFmtId="4" fontId="0" fillId="4" borderId="10" xfId="0" applyNumberFormat="1" applyFill="1" applyBorder="1" applyAlignment="1">
      <alignment horizontal="right" vertical="center" wrapText="1"/>
    </xf>
    <xf numFmtId="165" fontId="7" fillId="0" borderId="9" xfId="0" applyNumberFormat="1" applyFont="1" applyBorder="1" applyAlignment="1">
      <alignment horizontal="right" vertical="center" wrapText="1"/>
    </xf>
    <xf numFmtId="166" fontId="0" fillId="3" borderId="10" xfId="0" applyNumberFormat="1" applyFill="1" applyBorder="1" applyAlignment="1">
      <alignment horizontal="center" vertical="center" wrapText="1"/>
    </xf>
    <xf numFmtId="43" fontId="0" fillId="3" borderId="11" xfId="0" applyNumberFormat="1" applyFill="1" applyBorder="1" applyAlignment="1">
      <alignment horizontal="center" vertical="center" wrapText="1"/>
    </xf>
    <xf numFmtId="43" fontId="7" fillId="5" borderId="12" xfId="0" applyNumberFormat="1" applyFont="1" applyFill="1" applyBorder="1" applyAlignment="1">
      <alignment horizontal="right" vertical="center" wrapText="1"/>
    </xf>
    <xf numFmtId="43" fontId="0" fillId="0" borderId="15" xfId="0" applyNumberForma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3" fontId="7" fillId="2" borderId="10" xfId="0" applyNumberFormat="1" applyFont="1" applyFill="1" applyBorder="1" applyAlignment="1">
      <alignment horizontal="right" vertical="center" wrapText="1"/>
    </xf>
    <xf numFmtId="4" fontId="7" fillId="4" borderId="10" xfId="0" applyNumberFormat="1" applyFont="1" applyFill="1" applyBorder="1" applyAlignment="1">
      <alignment horizontal="right" vertical="center" wrapText="1"/>
    </xf>
    <xf numFmtId="43" fontId="7" fillId="3" borderId="11" xfId="0" applyNumberFormat="1" applyFont="1" applyFill="1" applyBorder="1" applyAlignment="1">
      <alignment horizontal="center" vertical="center" wrapText="1"/>
    </xf>
    <xf numFmtId="43" fontId="7" fillId="0" borderId="15" xfId="0" applyNumberFormat="1" applyFont="1" applyBorder="1" applyAlignment="1">
      <alignment horizontal="center" vertical="center" wrapText="1"/>
    </xf>
    <xf numFmtId="164" fontId="0" fillId="3" borderId="10" xfId="0" applyNumberFormat="1" applyFill="1" applyBorder="1" applyAlignment="1">
      <alignment horizontal="right" vertical="center" wrapText="1"/>
    </xf>
    <xf numFmtId="164" fontId="7" fillId="3" borderId="10" xfId="0" applyNumberFormat="1" applyFont="1" applyFill="1" applyBorder="1" applyAlignment="1">
      <alignment horizontal="right" vertical="center" wrapText="1"/>
    </xf>
    <xf numFmtId="3" fontId="7" fillId="0" borderId="14" xfId="1" applyNumberFormat="1" applyFont="1" applyBorder="1" applyAlignment="1">
      <alignment horizontal="right" vertical="center" wrapText="1"/>
    </xf>
    <xf numFmtId="164" fontId="2" fillId="3" borderId="10" xfId="1" applyNumberFormat="1" applyFill="1" applyBorder="1" applyAlignment="1">
      <alignment horizontal="right" vertical="center" wrapText="1"/>
    </xf>
    <xf numFmtId="164" fontId="2" fillId="0" borderId="10" xfId="1" applyNumberFormat="1" applyBorder="1" applyAlignment="1">
      <alignment horizontal="right" vertical="center" wrapText="1"/>
    </xf>
    <xf numFmtId="164" fontId="7" fillId="0" borderId="10" xfId="1" applyNumberFormat="1" applyFont="1" applyBorder="1" applyAlignment="1">
      <alignment horizontal="right" vertical="center" wrapText="1"/>
    </xf>
    <xf numFmtId="4" fontId="8" fillId="0" borderId="14" xfId="0" applyNumberFormat="1" applyFont="1" applyBorder="1" applyAlignment="1">
      <alignment horizontal="right" vertical="center" wrapText="1"/>
    </xf>
    <xf numFmtId="0" fontId="7" fillId="0" borderId="16" xfId="0" applyFont="1" applyBorder="1" applyAlignment="1">
      <alignment horizontal="left" vertical="center" wrapText="1"/>
    </xf>
    <xf numFmtId="3" fontId="7" fillId="2" borderId="14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3" fillId="0" borderId="17" xfId="0" applyFont="1" applyBorder="1" applyAlignment="1">
      <alignment horizontal="right" vertical="center" wrapText="1"/>
    </xf>
    <xf numFmtId="167" fontId="9" fillId="2" borderId="18" xfId="0" applyNumberFormat="1" applyFont="1" applyFill="1" applyBorder="1" applyAlignment="1">
      <alignment horizontal="right" vertical="center" wrapText="1"/>
    </xf>
    <xf numFmtId="4" fontId="3" fillId="0" borderId="18" xfId="0" applyNumberFormat="1" applyFont="1" applyBorder="1" applyAlignment="1">
      <alignment horizontal="right" vertical="center" wrapText="1"/>
    </xf>
    <xf numFmtId="167" fontId="3" fillId="3" borderId="18" xfId="0" applyNumberFormat="1" applyFont="1" applyFill="1" applyBorder="1" applyAlignment="1">
      <alignment horizontal="right" vertical="center" wrapText="1"/>
    </xf>
    <xf numFmtId="3" fontId="3" fillId="3" borderId="18" xfId="0" applyNumberFormat="1" applyFont="1" applyFill="1" applyBorder="1" applyAlignment="1">
      <alignment horizontal="right" vertical="center" wrapText="1"/>
    </xf>
    <xf numFmtId="4" fontId="3" fillId="2" borderId="18" xfId="0" applyNumberFormat="1" applyFont="1" applyFill="1" applyBorder="1" applyAlignment="1">
      <alignment horizontal="right" vertical="center" wrapText="1"/>
    </xf>
    <xf numFmtId="165" fontId="3" fillId="0" borderId="19" xfId="0" applyNumberFormat="1" applyFont="1" applyBorder="1" applyAlignment="1">
      <alignment horizontal="right" vertical="center" wrapText="1"/>
    </xf>
    <xf numFmtId="2" fontId="3" fillId="0" borderId="20" xfId="0" applyNumberFormat="1" applyFont="1" applyBorder="1" applyAlignment="1">
      <alignment horizontal="right" vertical="center" wrapText="1"/>
    </xf>
    <xf numFmtId="43" fontId="3" fillId="3" borderId="20" xfId="0" applyNumberFormat="1" applyFont="1" applyFill="1" applyBorder="1" applyAlignment="1">
      <alignment horizontal="right" vertical="center" wrapText="1"/>
    </xf>
    <xf numFmtId="43" fontId="3" fillId="5" borderId="21" xfId="0" applyNumberFormat="1" applyFont="1" applyFill="1" applyBorder="1" applyAlignment="1">
      <alignment horizontal="right" vertical="center" wrapText="1"/>
    </xf>
    <xf numFmtId="43" fontId="3" fillId="0" borderId="22" xfId="0" applyNumberFormat="1" applyFont="1" applyBorder="1" applyAlignment="1">
      <alignment horizontal="right" vertical="center" wrapText="1"/>
    </xf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/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</cellXfs>
  <cellStyles count="49">
    <cellStyle name=" 1" xfId="2"/>
    <cellStyle name=" 1 2" xfId="3"/>
    <cellStyle name=" 1_Stage1" xfId="4"/>
    <cellStyle name="_Model_RAB Мой_PR.PROG.WARM.NOTCOMBI.2012.2.16_v1.4(04.04.11) " xfId="5"/>
    <cellStyle name="_Model_RAB Мой_Книга2_PR.PROG.WARM.NOTCOMBI.2012.2.16_v1.4(04.04.11) " xfId="6"/>
    <cellStyle name="_Model_RAB_MRSK_svod_PR.PROG.WARM.NOTCOMBI.2012.2.16_v1.4(04.04.11) " xfId="7"/>
    <cellStyle name="_Model_RAB_MRSK_svod_Книга2_PR.PROG.WARM.NOTCOMBI.2012.2.16_v1.4(04.04.11) " xfId="8"/>
    <cellStyle name="_МОДЕЛЬ_1 (2)_PR.PROG.WARM.NOTCOMBI.2012.2.16_v1.4(04.04.11) " xfId="9"/>
    <cellStyle name="_МОДЕЛЬ_1 (2)_Книга2_PR.PROG.WARM.NOTCOMBI.2012.2.16_v1.4(04.04.11) " xfId="10"/>
    <cellStyle name="_пр 5 тариф RAB_PR.PROG.WARM.NOTCOMBI.2012.2.16_v1.4(04.04.11) " xfId="11"/>
    <cellStyle name="_пр 5 тариф RAB_Книга2_PR.PROG.WARM.NOTCOMBI.2012.2.16_v1.4(04.04.11) " xfId="12"/>
    <cellStyle name="_Расчет RAB_22072008_PR.PROG.WARM.NOTCOMBI.2012.2.16_v1.4(04.04.11) " xfId="13"/>
    <cellStyle name="_Расчет RAB_22072008_Книга2_PR.PROG.WARM.NOTCOMBI.2012.2.16_v1.4(04.04.11) " xfId="14"/>
    <cellStyle name="_Расчет RAB_Лен и МОЭСК_с 2010 года_14.04.2009_со сглаж_version 3.0_без ФСК_PR.PROG.WARM.NOTCOMBI.2012.2.16_v1.4(04.04.11) " xfId="15"/>
    <cellStyle name="_Расчет RAB_Лен и МОЭСК_с 2010 года_14.04.2009_со сглаж_version 3.0_без ФСК_Книга2_PR.PROG.WARM.NOTCOMBI.2012.2.16_v1.4(04.04.11) " xfId="16"/>
    <cellStyle name="Cells 2" xfId="17"/>
    <cellStyle name="Currency [0]" xfId="18"/>
    <cellStyle name="Currency2" xfId="19"/>
    <cellStyle name="Followed Hyperlink" xfId="20"/>
    <cellStyle name="Header 3" xfId="21"/>
    <cellStyle name="Hyperlink" xfId="22"/>
    <cellStyle name="normal" xfId="23"/>
    <cellStyle name="Normal1" xfId="24"/>
    <cellStyle name="Normal2" xfId="25"/>
    <cellStyle name="Percent1" xfId="26"/>
    <cellStyle name="Title 4" xfId="27"/>
    <cellStyle name="Ввод  2" xfId="28"/>
    <cellStyle name="Гиперссылка 2 2" xfId="29"/>
    <cellStyle name="Гиперссылка 4" xfId="30"/>
    <cellStyle name="Заголовок" xfId="31"/>
    <cellStyle name="ЗаголовокСтолбца" xfId="32"/>
    <cellStyle name="Значение" xfId="33"/>
    <cellStyle name="Обычный" xfId="0" builtinId="0"/>
    <cellStyle name="Обычный 10" xfId="34"/>
    <cellStyle name="Обычный 12" xfId="35"/>
    <cellStyle name="Обычный 12 2" xfId="36"/>
    <cellStyle name="Обычный 2" xfId="1"/>
    <cellStyle name="Обычный 2 2" xfId="37"/>
    <cellStyle name="Обычный 3" xfId="38"/>
    <cellStyle name="Обычный 3 3" xfId="39"/>
    <cellStyle name="Обычный 4" xfId="40"/>
    <cellStyle name="Обычный 5" xfId="41"/>
    <cellStyle name="Обычный 6" xfId="42"/>
    <cellStyle name="Стиль 1" xfId="43"/>
    <cellStyle name="Финансовый 2" xfId="44"/>
    <cellStyle name="Финансовый 3" xfId="45"/>
    <cellStyle name="Формула" xfId="46"/>
    <cellStyle name="ФормулаВБ_Мониторинг инвестиций" xfId="47"/>
    <cellStyle name="ФормулаНаКонтроль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25"/>
  <sheetViews>
    <sheetView tabSelected="1" zoomScale="80" zoomScaleNormal="80" workbookViewId="0">
      <selection activeCell="W21" sqref="W21"/>
    </sheetView>
  </sheetViews>
  <sheetFormatPr defaultRowHeight="15" outlineLevelCol="1"/>
  <cols>
    <col min="1" max="1" width="15.42578125" customWidth="1"/>
    <col min="2" max="2" width="24.7109375" customWidth="1"/>
    <col min="3" max="3" width="7.7109375" hidden="1" customWidth="1" outlineLevel="1"/>
    <col min="4" max="4" width="16.42578125" customWidth="1" collapsed="1"/>
    <col min="5" max="5" width="10.42578125" customWidth="1"/>
    <col min="6" max="7" width="11.42578125" customWidth="1"/>
    <col min="8" max="8" width="11" customWidth="1"/>
    <col min="9" max="9" width="17.85546875" customWidth="1"/>
    <col min="10" max="10" width="13.85546875" customWidth="1"/>
    <col min="11" max="11" width="13.140625" hidden="1" customWidth="1"/>
    <col min="12" max="12" width="17" hidden="1" customWidth="1"/>
    <col min="13" max="13" width="13.140625" hidden="1" customWidth="1"/>
    <col min="14" max="14" width="17.42578125" hidden="1" customWidth="1"/>
    <col min="15" max="15" width="16.7109375" hidden="1" customWidth="1"/>
    <col min="16" max="16" width="16" hidden="1" customWidth="1"/>
  </cols>
  <sheetData>
    <row r="1" spans="1:16">
      <c r="A1" s="1" t="s">
        <v>0</v>
      </c>
    </row>
    <row r="3" spans="1:16" ht="15.75">
      <c r="A3" s="53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16" ht="15.75" thickBot="1">
      <c r="A4" s="2"/>
      <c r="B4" s="2"/>
      <c r="C4" s="2"/>
      <c r="D4" s="54"/>
      <c r="E4" s="54"/>
      <c r="F4" s="54"/>
      <c r="G4" s="54"/>
      <c r="H4" s="54"/>
      <c r="I4" s="2"/>
      <c r="J4" s="2"/>
      <c r="K4" s="2"/>
      <c r="L4" s="2"/>
      <c r="M4" s="2"/>
      <c r="N4" s="2"/>
      <c r="O4" s="2"/>
    </row>
    <row r="5" spans="1:16" s="3" customFormat="1" ht="22.5" customHeight="1">
      <c r="A5" s="55" t="s">
        <v>2</v>
      </c>
      <c r="B5" s="57" t="s">
        <v>3</v>
      </c>
      <c r="C5" s="59" t="s">
        <v>4</v>
      </c>
      <c r="D5" s="60"/>
      <c r="E5" s="60"/>
      <c r="F5" s="60"/>
      <c r="G5" s="59" t="s">
        <v>5</v>
      </c>
      <c r="H5" s="60"/>
      <c r="I5" s="60"/>
      <c r="J5" s="61"/>
      <c r="K5" s="57" t="s">
        <v>6</v>
      </c>
      <c r="L5" s="62" t="s">
        <v>7</v>
      </c>
      <c r="M5" s="63"/>
      <c r="N5" s="63"/>
      <c r="O5" s="63"/>
      <c r="P5" s="64" t="s">
        <v>8</v>
      </c>
    </row>
    <row r="6" spans="1:16" s="3" customFormat="1" ht="81.75" customHeight="1">
      <c r="A6" s="56"/>
      <c r="B6" s="58"/>
      <c r="C6" s="4" t="s">
        <v>9</v>
      </c>
      <c r="D6" s="5" t="s">
        <v>10</v>
      </c>
      <c r="E6" s="4" t="s">
        <v>11</v>
      </c>
      <c r="F6" s="5" t="s">
        <v>12</v>
      </c>
      <c r="G6" s="4" t="s">
        <v>13</v>
      </c>
      <c r="H6" s="4" t="s">
        <v>14</v>
      </c>
      <c r="I6" s="6" t="s">
        <v>15</v>
      </c>
      <c r="J6" s="6" t="s">
        <v>16</v>
      </c>
      <c r="K6" s="58"/>
      <c r="L6" s="7" t="s">
        <v>17</v>
      </c>
      <c r="M6" s="4" t="s">
        <v>18</v>
      </c>
      <c r="N6" s="8" t="s">
        <v>15</v>
      </c>
      <c r="O6" s="9" t="s">
        <v>16</v>
      </c>
      <c r="P6" s="65"/>
    </row>
    <row r="7" spans="1:16" s="2" customFormat="1">
      <c r="A7" s="10" t="s">
        <v>19</v>
      </c>
      <c r="B7" s="11">
        <v>2560748</v>
      </c>
      <c r="C7" s="12">
        <f>D7*100/B7</f>
        <v>4.2046698855178253</v>
      </c>
      <c r="D7" s="13">
        <f>E7+F7</f>
        <v>107671</v>
      </c>
      <c r="E7" s="14">
        <v>75100</v>
      </c>
      <c r="F7" s="15">
        <v>32571</v>
      </c>
      <c r="G7" s="16">
        <v>2.4955599999999998</v>
      </c>
      <c r="H7" s="17">
        <v>2.2936000000000001</v>
      </c>
      <c r="I7" s="18">
        <f>ROUND(E7*G7,2)+ROUND(F7*H7,2)</f>
        <v>262121.41</v>
      </c>
      <c r="J7" s="18">
        <f>ROUND(ROUND(E7*G7,2)*1.18,2)+ROUND(ROUND(F7*H7,2)*1.18,2)</f>
        <v>309303.26</v>
      </c>
      <c r="K7" s="11">
        <f t="shared" ref="K7:K19" si="0">B7-D7</f>
        <v>2453077</v>
      </c>
      <c r="L7" s="19">
        <f>K7</f>
        <v>2453077</v>
      </c>
      <c r="M7" s="20">
        <v>0.76814000000000004</v>
      </c>
      <c r="N7" s="21">
        <f>ROUND(L7*M7,2)</f>
        <v>1884306.57</v>
      </c>
      <c r="O7" s="22">
        <f>ROUND(L7*M7,2)*1.18</f>
        <v>2223481.7525999998</v>
      </c>
      <c r="P7" s="23">
        <f>O7-J7</f>
        <v>1914178.4925999998</v>
      </c>
    </row>
    <row r="8" spans="1:16" s="2" customFormat="1">
      <c r="A8" s="10" t="s">
        <v>20</v>
      </c>
      <c r="B8" s="11">
        <v>2484186</v>
      </c>
      <c r="C8" s="12">
        <f t="shared" ref="C8:C18" si="1">D8*100/B8</f>
        <v>4.0835911642686984</v>
      </c>
      <c r="D8" s="13">
        <f t="shared" ref="D8:D18" si="2">E8+F8</f>
        <v>101444</v>
      </c>
      <c r="E8" s="14">
        <v>72300</v>
      </c>
      <c r="F8" s="15">
        <v>29144</v>
      </c>
      <c r="G8" s="16">
        <v>2.58365</v>
      </c>
      <c r="H8" s="16">
        <v>2.3858199999999998</v>
      </c>
      <c r="I8" s="18">
        <f t="shared" ref="I8:I18" si="3">ROUND(E8*G8,2)+ROUND(F8*H8,2)</f>
        <v>256330.23999999999</v>
      </c>
      <c r="J8" s="18">
        <f t="shared" ref="J8:J18" si="4">ROUND(ROUND(E8*G8,2)*1.18,2)+ROUND(ROUND(F8*H8,2)*1.18,2)</f>
        <v>302469.68</v>
      </c>
      <c r="K8" s="11">
        <f t="shared" si="0"/>
        <v>2382742</v>
      </c>
      <c r="L8" s="19">
        <f t="shared" ref="L8:L18" si="5">K8</f>
        <v>2382742</v>
      </c>
      <c r="M8" s="20">
        <v>0.76814000000000004</v>
      </c>
      <c r="N8" s="21">
        <f t="shared" ref="N8:N18" si="6">ROUND(L8*M8,2)</f>
        <v>1830279.44</v>
      </c>
      <c r="O8" s="22">
        <f>ROUND(L8*M8,2)*1.18</f>
        <v>2159729.7391999997</v>
      </c>
      <c r="P8" s="23">
        <f t="shared" ref="P8:P18" si="7">O8-J8</f>
        <v>1857260.0591999998</v>
      </c>
    </row>
    <row r="9" spans="1:16" s="2" customFormat="1">
      <c r="A9" s="24" t="s">
        <v>21</v>
      </c>
      <c r="B9" s="25">
        <v>2656308</v>
      </c>
      <c r="C9" s="12">
        <f t="shared" si="1"/>
        <v>4.0980564000861346</v>
      </c>
      <c r="D9" s="15">
        <f t="shared" si="2"/>
        <v>108857</v>
      </c>
      <c r="E9" s="14">
        <v>75700</v>
      </c>
      <c r="F9" s="15">
        <v>33157</v>
      </c>
      <c r="G9" s="16">
        <v>2.3974099999999998</v>
      </c>
      <c r="H9" s="16">
        <v>2.1908599999999998</v>
      </c>
      <c r="I9" s="26">
        <f t="shared" si="3"/>
        <v>254126.29</v>
      </c>
      <c r="J9" s="26">
        <f t="shared" si="4"/>
        <v>299869.02</v>
      </c>
      <c r="K9" s="25">
        <f t="shared" si="0"/>
        <v>2547451</v>
      </c>
      <c r="L9" s="19">
        <f t="shared" si="5"/>
        <v>2547451</v>
      </c>
      <c r="M9" s="20">
        <v>0.76814000000000004</v>
      </c>
      <c r="N9" s="27">
        <f t="shared" si="6"/>
        <v>1956799.01</v>
      </c>
      <c r="O9" s="22">
        <f t="shared" ref="O9:O18" si="8">ROUND(L9*M9,2)*1.18</f>
        <v>2309022.8317999998</v>
      </c>
      <c r="P9" s="28">
        <f t="shared" si="7"/>
        <v>2009153.8117999998</v>
      </c>
    </row>
    <row r="10" spans="1:16" s="2" customFormat="1">
      <c r="A10" s="10" t="s">
        <v>22</v>
      </c>
      <c r="B10" s="11">
        <v>2397013</v>
      </c>
      <c r="C10" s="12">
        <f t="shared" si="1"/>
        <v>4.2487045335173406</v>
      </c>
      <c r="D10" s="13">
        <f t="shared" si="2"/>
        <v>101842</v>
      </c>
      <c r="E10" s="14">
        <v>70500</v>
      </c>
      <c r="F10" s="13">
        <v>31342</v>
      </c>
      <c r="G10" s="29">
        <v>2.7061700000000002</v>
      </c>
      <c r="H10" s="29">
        <v>2.5140600000000002</v>
      </c>
      <c r="I10" s="18">
        <f t="shared" si="3"/>
        <v>269580.65999999997</v>
      </c>
      <c r="J10" s="18">
        <f t="shared" si="4"/>
        <v>318105.18</v>
      </c>
      <c r="K10" s="11">
        <f t="shared" si="0"/>
        <v>2295171</v>
      </c>
      <c r="L10" s="19">
        <f t="shared" si="5"/>
        <v>2295171</v>
      </c>
      <c r="M10" s="20">
        <v>0.76814000000000004</v>
      </c>
      <c r="N10" s="21">
        <f t="shared" si="6"/>
        <v>1763012.65</v>
      </c>
      <c r="O10" s="22">
        <f t="shared" si="8"/>
        <v>2080354.9269999997</v>
      </c>
      <c r="P10" s="23">
        <f t="shared" si="7"/>
        <v>1762249.7469999997</v>
      </c>
    </row>
    <row r="11" spans="1:16" s="2" customFormat="1" ht="14.25" customHeight="1">
      <c r="A11" s="10" t="s">
        <v>23</v>
      </c>
      <c r="B11" s="11">
        <v>2014825</v>
      </c>
      <c r="C11" s="12">
        <f t="shared" si="1"/>
        <v>4.8550122219051284</v>
      </c>
      <c r="D11" s="13">
        <f t="shared" si="2"/>
        <v>97820</v>
      </c>
      <c r="E11" s="14">
        <v>55800</v>
      </c>
      <c r="F11" s="13">
        <v>42020</v>
      </c>
      <c r="G11" s="30">
        <v>2.3082099999999999</v>
      </c>
      <c r="H11" s="30">
        <v>2.0974499999999998</v>
      </c>
      <c r="I11" s="18">
        <f t="shared" si="3"/>
        <v>216932.97</v>
      </c>
      <c r="J11" s="18">
        <f t="shared" si="4"/>
        <v>255980.9</v>
      </c>
      <c r="K11" s="11">
        <f t="shared" si="0"/>
        <v>1917005</v>
      </c>
      <c r="L11" s="19">
        <f t="shared" si="5"/>
        <v>1917005</v>
      </c>
      <c r="M11" s="20">
        <v>0.76814000000000004</v>
      </c>
      <c r="N11" s="21">
        <f t="shared" si="6"/>
        <v>1472528.22</v>
      </c>
      <c r="O11" s="22">
        <f t="shared" si="8"/>
        <v>1737583.2995999998</v>
      </c>
      <c r="P11" s="23">
        <f t="shared" si="7"/>
        <v>1481602.3995999999</v>
      </c>
    </row>
    <row r="12" spans="1:16" s="2" customFormat="1">
      <c r="A12" s="10" t="s">
        <v>24</v>
      </c>
      <c r="B12" s="11">
        <v>2007764</v>
      </c>
      <c r="C12" s="12">
        <f t="shared" si="1"/>
        <v>4.7196284025413346</v>
      </c>
      <c r="D12" s="13">
        <f t="shared" si="2"/>
        <v>94759</v>
      </c>
      <c r="E12" s="14">
        <v>34259</v>
      </c>
      <c r="F12" s="13">
        <v>60500</v>
      </c>
      <c r="G12" s="29">
        <v>2.1393</v>
      </c>
      <c r="H12" s="17">
        <v>2.3481700000000001</v>
      </c>
      <c r="I12" s="18">
        <f t="shared" si="3"/>
        <v>215354.57</v>
      </c>
      <c r="J12" s="18">
        <f t="shared" si="4"/>
        <v>254118.38999999998</v>
      </c>
      <c r="K12" s="11">
        <f t="shared" si="0"/>
        <v>1913005</v>
      </c>
      <c r="L12" s="19">
        <f t="shared" si="5"/>
        <v>1913005</v>
      </c>
      <c r="M12" s="20">
        <v>0.76814000000000004</v>
      </c>
      <c r="N12" s="21">
        <f t="shared" si="6"/>
        <v>1469455.66</v>
      </c>
      <c r="O12" s="22">
        <f t="shared" si="8"/>
        <v>1733957.6787999999</v>
      </c>
      <c r="P12" s="23">
        <f t="shared" si="7"/>
        <v>1479839.2888</v>
      </c>
    </row>
    <row r="13" spans="1:16" s="2" customFormat="1">
      <c r="A13" s="10" t="s">
        <v>25</v>
      </c>
      <c r="B13" s="11"/>
      <c r="C13" s="12" t="e">
        <f t="shared" si="1"/>
        <v>#DIV/0!</v>
      </c>
      <c r="D13" s="13">
        <f t="shared" si="2"/>
        <v>0</v>
      </c>
      <c r="E13" s="14"/>
      <c r="F13" s="13"/>
      <c r="G13" s="29"/>
      <c r="H13" s="17"/>
      <c r="I13" s="18">
        <f t="shared" si="3"/>
        <v>0</v>
      </c>
      <c r="J13" s="18">
        <f t="shared" si="4"/>
        <v>0</v>
      </c>
      <c r="K13" s="11">
        <f t="shared" si="0"/>
        <v>0</v>
      </c>
      <c r="L13" s="19">
        <f t="shared" si="5"/>
        <v>0</v>
      </c>
      <c r="M13" s="20"/>
      <c r="N13" s="21">
        <f t="shared" si="6"/>
        <v>0</v>
      </c>
      <c r="O13" s="22">
        <f t="shared" si="8"/>
        <v>0</v>
      </c>
      <c r="P13" s="23">
        <f t="shared" si="7"/>
        <v>0</v>
      </c>
    </row>
    <row r="14" spans="1:16" s="2" customFormat="1">
      <c r="A14" s="10" t="s">
        <v>26</v>
      </c>
      <c r="B14" s="11"/>
      <c r="C14" s="12" t="e">
        <f t="shared" si="1"/>
        <v>#DIV/0!</v>
      </c>
      <c r="D14" s="13">
        <f t="shared" si="2"/>
        <v>0</v>
      </c>
      <c r="E14" s="31"/>
      <c r="F14" s="13"/>
      <c r="G14" s="32"/>
      <c r="H14" s="33"/>
      <c r="I14" s="18">
        <f t="shared" si="3"/>
        <v>0</v>
      </c>
      <c r="J14" s="18">
        <f t="shared" si="4"/>
        <v>0</v>
      </c>
      <c r="K14" s="11">
        <f t="shared" si="0"/>
        <v>0</v>
      </c>
      <c r="L14" s="19">
        <f t="shared" si="5"/>
        <v>0</v>
      </c>
      <c r="M14" s="20"/>
      <c r="N14" s="21">
        <f t="shared" si="6"/>
        <v>0</v>
      </c>
      <c r="O14" s="22">
        <f t="shared" si="8"/>
        <v>0</v>
      </c>
      <c r="P14" s="23">
        <f t="shared" si="7"/>
        <v>0</v>
      </c>
    </row>
    <row r="15" spans="1:16" s="2" customFormat="1" ht="15.75" customHeight="1">
      <c r="A15" s="10" t="s">
        <v>27</v>
      </c>
      <c r="B15" s="25"/>
      <c r="C15" s="12" t="e">
        <f t="shared" si="1"/>
        <v>#DIV/0!</v>
      </c>
      <c r="D15" s="13">
        <f t="shared" si="2"/>
        <v>0</v>
      </c>
      <c r="E15" s="31"/>
      <c r="F15" s="13"/>
      <c r="G15" s="32"/>
      <c r="H15" s="34"/>
      <c r="I15" s="18">
        <f t="shared" si="3"/>
        <v>0</v>
      </c>
      <c r="J15" s="18">
        <f t="shared" si="4"/>
        <v>0</v>
      </c>
      <c r="K15" s="11">
        <f t="shared" si="0"/>
        <v>0</v>
      </c>
      <c r="L15" s="19">
        <f t="shared" si="5"/>
        <v>0</v>
      </c>
      <c r="M15" s="20"/>
      <c r="N15" s="21">
        <f t="shared" si="6"/>
        <v>0</v>
      </c>
      <c r="O15" s="22">
        <f t="shared" si="8"/>
        <v>0</v>
      </c>
      <c r="P15" s="23">
        <f t="shared" si="7"/>
        <v>0</v>
      </c>
    </row>
    <row r="16" spans="1:16" s="2" customFormat="1">
      <c r="A16" s="10" t="s">
        <v>28</v>
      </c>
      <c r="B16" s="25"/>
      <c r="C16" s="12" t="e">
        <f t="shared" si="1"/>
        <v>#DIV/0!</v>
      </c>
      <c r="D16" s="13">
        <f t="shared" si="2"/>
        <v>0</v>
      </c>
      <c r="E16" s="31"/>
      <c r="F16" s="13"/>
      <c r="G16" s="32"/>
      <c r="H16" s="34"/>
      <c r="I16" s="18">
        <f t="shared" si="3"/>
        <v>0</v>
      </c>
      <c r="J16" s="18">
        <f t="shared" si="4"/>
        <v>0</v>
      </c>
      <c r="K16" s="11">
        <f t="shared" si="0"/>
        <v>0</v>
      </c>
      <c r="L16" s="19">
        <f t="shared" si="5"/>
        <v>0</v>
      </c>
      <c r="M16" s="20"/>
      <c r="N16" s="21">
        <f t="shared" si="6"/>
        <v>0</v>
      </c>
      <c r="O16" s="22">
        <f t="shared" si="8"/>
        <v>0</v>
      </c>
      <c r="P16" s="23">
        <f t="shared" si="7"/>
        <v>0</v>
      </c>
    </row>
    <row r="17" spans="1:16" s="2" customFormat="1">
      <c r="A17" s="10" t="s">
        <v>29</v>
      </c>
      <c r="B17" s="25"/>
      <c r="C17" s="35" t="e">
        <f t="shared" si="1"/>
        <v>#DIV/0!</v>
      </c>
      <c r="D17" s="13">
        <f t="shared" si="2"/>
        <v>0</v>
      </c>
      <c r="E17" s="31"/>
      <c r="F17" s="13"/>
      <c r="G17" s="32"/>
      <c r="H17" s="34"/>
      <c r="I17" s="18">
        <f t="shared" si="3"/>
        <v>0</v>
      </c>
      <c r="J17" s="18">
        <f t="shared" si="4"/>
        <v>0</v>
      </c>
      <c r="K17" s="11">
        <f t="shared" si="0"/>
        <v>0</v>
      </c>
      <c r="L17" s="19">
        <f t="shared" si="5"/>
        <v>0</v>
      </c>
      <c r="M17" s="20"/>
      <c r="N17" s="21">
        <f t="shared" si="6"/>
        <v>0</v>
      </c>
      <c r="O17" s="22">
        <f t="shared" si="8"/>
        <v>0</v>
      </c>
      <c r="P17" s="23">
        <f t="shared" si="7"/>
        <v>0</v>
      </c>
    </row>
    <row r="18" spans="1:16" s="38" customFormat="1" ht="15.75" thickBot="1">
      <c r="A18" s="36" t="s">
        <v>30</v>
      </c>
      <c r="B18" s="25"/>
      <c r="C18" s="12" t="e">
        <f t="shared" si="1"/>
        <v>#DIV/0!</v>
      </c>
      <c r="D18" s="13">
        <f t="shared" si="2"/>
        <v>0</v>
      </c>
      <c r="E18" s="31"/>
      <c r="F18" s="13"/>
      <c r="G18" s="32"/>
      <c r="H18" s="34"/>
      <c r="I18" s="18">
        <f t="shared" si="3"/>
        <v>0</v>
      </c>
      <c r="J18" s="18">
        <f t="shared" si="4"/>
        <v>0</v>
      </c>
      <c r="K18" s="37">
        <f t="shared" si="0"/>
        <v>0</v>
      </c>
      <c r="L18" s="19">
        <f t="shared" si="5"/>
        <v>0</v>
      </c>
      <c r="M18" s="20"/>
      <c r="N18" s="21">
        <f t="shared" si="6"/>
        <v>0</v>
      </c>
      <c r="O18" s="22">
        <f t="shared" si="8"/>
        <v>0</v>
      </c>
      <c r="P18" s="23">
        <f t="shared" si="7"/>
        <v>0</v>
      </c>
    </row>
    <row r="19" spans="1:16" s="3" customFormat="1" ht="21.75" customHeight="1" thickBot="1">
      <c r="A19" s="39" t="s">
        <v>31</v>
      </c>
      <c r="B19" s="40">
        <f>SUM(B7:B18)</f>
        <v>14120844</v>
      </c>
      <c r="C19" s="41"/>
      <c r="D19" s="42">
        <f>SUM(D7:D18)</f>
        <v>612393</v>
      </c>
      <c r="E19" s="41"/>
      <c r="F19" s="43">
        <f>SUM(F7:F18)</f>
        <v>228734</v>
      </c>
      <c r="G19" s="43"/>
      <c r="H19" s="41">
        <f>SUMPRODUCT(H7:H18,D7:D18)/D19</f>
        <v>2.3043886446285309</v>
      </c>
      <c r="I19" s="41">
        <f>SUM(I7:I18)</f>
        <v>1474446.1400000001</v>
      </c>
      <c r="J19" s="41">
        <f>SUM(J7:J18)</f>
        <v>1739846.4299999997</v>
      </c>
      <c r="K19" s="44">
        <f t="shared" si="0"/>
        <v>13508451</v>
      </c>
      <c r="L19" s="45">
        <f>SUM(L7:L18)</f>
        <v>13508451</v>
      </c>
      <c r="M19" s="46"/>
      <c r="N19" s="47">
        <f>SUM(N7:N18)</f>
        <v>10376381.550000001</v>
      </c>
      <c r="O19" s="48">
        <f>SUM(O7:O18)</f>
        <v>12244130.228999998</v>
      </c>
      <c r="P19" s="49">
        <f>SUM(P7:P18)</f>
        <v>10504283.798999997</v>
      </c>
    </row>
    <row r="20" spans="1:16">
      <c r="L20" s="50"/>
      <c r="M20" s="51"/>
      <c r="N20" s="51"/>
    </row>
    <row r="25" spans="1:16">
      <c r="P25" s="52"/>
    </row>
  </sheetData>
  <mergeCells count="9">
    <mergeCell ref="A3:P3"/>
    <mergeCell ref="D4:H4"/>
    <mergeCell ref="A5:A6"/>
    <mergeCell ref="B5:B6"/>
    <mergeCell ref="C5:F5"/>
    <mergeCell ref="G5:J5"/>
    <mergeCell ref="K5:K6"/>
    <mergeCell ref="L5:O5"/>
    <mergeCell ref="P5:P6"/>
  </mergeCells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Факт 2018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Мигута Артем Анатольевич</dc:creator>
  <cp:lastModifiedBy>Мигута Артем Анатольевич</cp:lastModifiedBy>
  <dcterms:created xsi:type="dcterms:W3CDTF">2018-07-27T07:59:12Z</dcterms:created>
  <dcterms:modified xsi:type="dcterms:W3CDTF">2018-07-27T08:16:58Z</dcterms:modified>
</cp:coreProperties>
</file>